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01\LICITACAO\LICITAÇÕES\2026\PREGÕES\PE 042026 - MOTORISTAS\"/>
    </mc:Choice>
  </mc:AlternateContent>
  <xr:revisionPtr revIDLastSave="0" documentId="13_ncr:1_{85E6B732-6DFB-4D09-BD27-01CC4DC01023}" xr6:coauthVersionLast="47" xr6:coauthVersionMax="47" xr10:uidLastSave="{00000000-0000-0000-0000-000000000000}"/>
  <bookViews>
    <workbookView xWindow="-13620" yWindow="-2295" windowWidth="13740" windowHeight="21240" xr2:uid="{00000000-000D-0000-FFFF-FFFF00000000}"/>
  </bookViews>
  <sheets>
    <sheet name="MOTORISTA" sheetId="1" r:id="rId1"/>
  </sheets>
  <definedNames>
    <definedName name="_xlnm.Print_Area" localSheetId="0">MOTORISTA!$A$1:$E$159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C86" i="1"/>
  <c r="C87" i="1"/>
  <c r="C28" i="1" l="1"/>
  <c r="C27" i="1"/>
  <c r="C154" i="1" l="1"/>
  <c r="C153" i="1"/>
  <c r="C70" i="1" l="1"/>
  <c r="C71" i="1" s="1"/>
  <c r="C131" i="1"/>
  <c r="C128" i="1" s="1"/>
  <c r="D112" i="1"/>
  <c r="D145" i="1" s="1"/>
  <c r="C90" i="1"/>
  <c r="C89" i="1"/>
  <c r="C88" i="1"/>
  <c r="C73" i="1"/>
  <c r="C75" i="1" s="1"/>
  <c r="C72" i="1"/>
  <c r="C44" i="1"/>
  <c r="C29" i="1"/>
  <c r="D19" i="1"/>
  <c r="D56" i="1" l="1"/>
  <c r="C92" i="1"/>
  <c r="C93" i="1" s="1"/>
  <c r="C155" i="1"/>
  <c r="C156" i="1" s="1"/>
  <c r="C157" i="1"/>
  <c r="D157" i="1" s="1"/>
  <c r="D153" i="1"/>
  <c r="D154" i="1"/>
  <c r="D71" i="1"/>
  <c r="D86" i="1"/>
  <c r="D90" i="1"/>
  <c r="D70" i="1"/>
  <c r="D89" i="1"/>
  <c r="D75" i="1"/>
  <c r="D88" i="1"/>
  <c r="D141" i="1"/>
  <c r="D28" i="1"/>
  <c r="D91" i="1"/>
  <c r="D27" i="1"/>
  <c r="D72" i="1"/>
  <c r="D87" i="1"/>
  <c r="C74" i="1"/>
  <c r="D74" i="1" s="1"/>
  <c r="D73" i="1"/>
  <c r="D85" i="1"/>
  <c r="D155" i="1" l="1"/>
  <c r="D63" i="1"/>
  <c r="C158" i="1"/>
  <c r="D158" i="1" s="1"/>
  <c r="D156" i="1"/>
  <c r="D93" i="1"/>
  <c r="D76" i="1"/>
  <c r="D143" i="1" s="1"/>
  <c r="C76" i="1"/>
  <c r="C94" i="1"/>
  <c r="D92" i="1"/>
  <c r="D29" i="1"/>
  <c r="D37" i="1" s="1"/>
  <c r="C159" i="1" l="1"/>
  <c r="D159" i="1" s="1"/>
  <c r="D61" i="1"/>
  <c r="D43" i="1"/>
  <c r="D36" i="1"/>
  <c r="D39" i="1"/>
  <c r="D38" i="1"/>
  <c r="D40" i="1"/>
  <c r="D42" i="1"/>
  <c r="D35" i="1"/>
  <c r="D41" i="1"/>
  <c r="D94" i="1"/>
  <c r="C95" i="1"/>
  <c r="D95" i="1" s="1"/>
  <c r="D44" i="1" l="1"/>
  <c r="D62" i="1" s="1"/>
  <c r="D64" i="1" s="1"/>
  <c r="D96" i="1"/>
  <c r="D101" i="1" s="1"/>
  <c r="C96" i="1"/>
  <c r="D102" i="1" l="1"/>
  <c r="D114" i="1" s="1"/>
  <c r="D142" i="1"/>
  <c r="D144" i="1" l="1"/>
  <c r="D146" i="1" s="1"/>
  <c r="D120" i="1"/>
  <c r="D122" i="1" l="1"/>
  <c r="D124" i="1" s="1"/>
  <c r="D125" i="1" s="1"/>
  <c r="D127" i="1" s="1"/>
  <c r="D129" i="1" l="1"/>
  <c r="D132" i="1" l="1"/>
  <c r="D133" i="1"/>
  <c r="D134" i="1"/>
  <c r="D131" i="1" l="1"/>
  <c r="D135" i="1" l="1"/>
  <c r="D147" i="1"/>
  <c r="D148" i="1" s="1"/>
  <c r="D149" i="1" l="1"/>
  <c r="D150" i="1" s="1"/>
</calcChain>
</file>

<file path=xl/sharedStrings.xml><?xml version="1.0" encoding="utf-8"?>
<sst xmlns="http://schemas.openxmlformats.org/spreadsheetml/2006/main" count="226" uniqueCount="142">
  <si>
    <t>PLANILHA DE CUSTOS E FORMAÇÃO DE PREÇOS</t>
  </si>
  <si>
    <t>MODELO PARA A CONSOLIDAÇÃO E APRESENTAÇÃO DE PROPOSTAS</t>
  </si>
  <si>
    <t>Módulo 1 - Composição da Remuneração</t>
  </si>
  <si>
    <t>Composição da Remuneração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</si>
  <si>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</si>
  <si>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</si>
  <si>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</si>
  <si>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</si>
  <si>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</si>
  <si>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</si>
  <si>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</si>
  <si>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</si>
  <si>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</si>
  <si>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Hora extra habitual</t>
  </si>
  <si>
    <t>F</t>
  </si>
  <si>
    <t>Sobreaviso</t>
  </si>
  <si>
    <t>G</t>
  </si>
  <si>
    <t>Adicional de feriado trabalhado</t>
  </si>
  <si>
    <t>H</t>
  </si>
  <si>
    <t>Outros (reserva técnica)</t>
  </si>
  <si>
    <t xml:space="preserve">I </t>
  </si>
  <si>
    <t>Intervalo intrajornada</t>
  </si>
  <si>
    <t>J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</si>
  <si>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</si>
  <si>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</si>
  <si>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</si>
  <si>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</si>
  <si>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</si>
  <si>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</si>
  <si>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Submódulo 2.2 - Encargos Previdenciários (GPS), Fundo de Garantia por Tempo de Serviço (FGTS) e outras contribuições.</t>
  </si>
  <si>
    <t>2.2</t>
  </si>
  <si>
    <t>GPS, FGTS e outras contribuições</t>
  </si>
  <si>
    <t>RAT ajustado  - RAT(1%, 2% ou 3%) x FAP (0,5 A 2,00)</t>
  </si>
  <si>
    <t>SESC ou SESI</t>
  </si>
  <si>
    <t>SENAI - SENAC</t>
  </si>
  <si>
    <t>SEBRAE</t>
  </si>
  <si>
    <t>INCRA</t>
  </si>
  <si>
    <t>FGTS</t>
  </si>
  <si>
    <t>I</t>
  </si>
  <si>
    <t>PIS (somente para entidades sem fins lucrativos)</t>
  </si>
  <si>
    <t xml:space="preserve">Total </t>
  </si>
  <si>
    <t>De 34,30 a 39,80%</t>
  </si>
  <si>
    <t>Submódulo 2.3 - Benefícios Mensais e Diários  (CONVENÇÃO)</t>
  </si>
  <si>
    <t>2.3</t>
  </si>
  <si>
    <t>Benefícios Mensais e Diários</t>
  </si>
  <si>
    <t>Transporte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</si>
  <si>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</si>
  <si>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</si>
  <si>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</si>
  <si>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</si>
  <si>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</si>
  <si>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Trabalhado</t>
  </si>
  <si>
    <t>Multa do FGTS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</si>
  <si>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</si>
  <si>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</si>
  <si>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</si>
  <si>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</si>
  <si>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</si>
  <si>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Outros (especificar)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</si>
  <si>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</si>
  <si>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</si>
  <si>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</si>
  <si>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</si>
  <si>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</si>
  <si>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</si>
  <si>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</si>
  <si>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Quadro-Resumo  Somatório dos Módulos 1 + 2 + 3 + 4 + 5</t>
  </si>
  <si>
    <t>Módulo 6 - Custos Indiretos, Tributos e Lucro</t>
  </si>
  <si>
    <t>Custos Indiretos, Lucro e Tributos</t>
  </si>
  <si>
    <t>Subtotal</t>
  </si>
  <si>
    <t>PO = Somatório dos Módulos 1 + 2 + 3 + 4 + 5 + 6A + 6B</t>
  </si>
  <si>
    <t>Fator (F) = 1-TO%</t>
  </si>
  <si>
    <t>Preço (P) = PO/F</t>
  </si>
  <si>
    <t>Tributos = TO</t>
  </si>
  <si>
    <t>C.1. Tributos Federais (especificar) =%Tributo x P</t>
  </si>
  <si>
    <t>C.2. Tributos Estaduais (especificar) =%Tributo x P</t>
  </si>
  <si>
    <t>C.3. Tributos Municipais (especificar) =%Tributo x P</t>
  </si>
  <si>
    <t>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</si>
  <si>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</si>
  <si>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</si>
  <si>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</si>
  <si>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</si>
  <si>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OBSERVAÇÕES:</t>
  </si>
  <si>
    <t>1. Os itens com percentuais destacados podem sofrer alterações de acordo com o histórico da empresa, mediante comprovação do índice.</t>
  </si>
  <si>
    <t>1.1. A estimativa constante do item "3A" corresponde a de 5% de funcionários a cada ano de contrato recebendo Aviso Prévio Indenizado;</t>
  </si>
  <si>
    <t>1.2. A estimativa constante do item "3B" é a aplicação do percentual de 8% de FGTS sob o percentual aplicado no item "3A";</t>
  </si>
  <si>
    <t>1.3. A estimativa constante do item "3C" foi obtida considerando o percentual de 90% de demissão SEM justa causa sob o percentual de 40% correspondente à multa de FGTS;</t>
  </si>
  <si>
    <t>1.4. A estimativa constante do item "3E" é a aplicação do percentual total do grupo "2.2" (após a inclusão do RAT ajustado) sob o percentual do item "3D";</t>
  </si>
  <si>
    <t>1.5. A estimativa constante do item "4B" é correspondente a 3 dias ao ano de ausência por doença;</t>
  </si>
  <si>
    <t>1.6. A estimativa constante do item "4C" foi obtida considerando que cada funcionário precisará se afastar por 01 dia ao ano em decorrência de motivos legais não listados em itens específicos;</t>
  </si>
  <si>
    <t>1.7. A estimativa constante do item "4D" foi obtida considerando que a empresa possui 50% de trabalhadores do sexo masculino em seu quadro e, desses, 10% farão jus ao afastamento por licença paternidade ao ano;</t>
  </si>
  <si>
    <t>1.8. A estimativa constante do item "4E" considera que 1% do quadro precisará se afastar por acidente de trabalho ao ano;</t>
  </si>
  <si>
    <t>1.9. A estimativa constante do item "4F" foi obtida considerando que a empresa possui 50% de trabalhadoras do sexo feminino em seu quadro e dessas 10% farão jus ao afastamento por licença maternidade ao ano;</t>
  </si>
  <si>
    <t>2. Os itens 3A (aviso prévio indenizado) e 3B (multa sobre aviso prévio indenizado) do módulo 3 devem ser zerados ao final do primeiro ano de contrato.</t>
  </si>
  <si>
    <t>3. O índice de 1,94% do item 3D (aviso prévio trabalhado) do módulo 3 deve ser substituído pelo índice de 0,194%, correspondente ao acrescimo de 3 dias por ano ao total de 30 dias após o primeiro ano do contrato.</t>
  </si>
  <si>
    <t>4. A Procuradoria-Geral da Fazenda Nacional (PGFN) publicou, em 05/02/2021, o Despacho nº 42/2021, que consolida o entendimento de que não incidem contribuições previdenciárias sobre o aviso prévio indenizado.</t>
  </si>
  <si>
    <t>IN Nº 005/2017 com ajustes após publicação da Lei n° 13.467, de 2017.</t>
  </si>
  <si>
    <t>Quadro-Resumo  Somatório dos Módulos 1 + 2 + 3 + 4 + 5 + custos indiretos</t>
  </si>
  <si>
    <t>Lucro Até máximo  10%</t>
  </si>
  <si>
    <t>Custos Indiretos  (despesas administrativas) até 5%</t>
  </si>
  <si>
    <t>CONTA VINCULADA</t>
  </si>
  <si>
    <t>ITEM</t>
  </si>
  <si>
    <t>DESCRIÇÃO</t>
  </si>
  <si>
    <t>%</t>
  </si>
  <si>
    <t>VALOR (R$)</t>
  </si>
  <si>
    <t>Submódulo 2.1 - 13º salário</t>
  </si>
  <si>
    <t>Submódulo 2.1 - 1/3 de férias</t>
  </si>
  <si>
    <t>Submódulo 4.1 A - férias</t>
  </si>
  <si>
    <t>Multa sobre o FGTS e contribuição social para as rescisões sem justa causa</t>
  </si>
  <si>
    <t>Encargos sobre férias e 13º (décimo terceiro) salário</t>
  </si>
  <si>
    <t>Preço Final + Impostos</t>
  </si>
  <si>
    <t>Total da Remuneração</t>
  </si>
  <si>
    <t>Salário-Base MOTORISTA</t>
  </si>
  <si>
    <t>MOTORISTA</t>
  </si>
  <si>
    <t>Benefício Assistencial</t>
  </si>
  <si>
    <t>Auxílio Saúde (Plano de Saúde)</t>
  </si>
  <si>
    <t>MENSAL</t>
  </si>
  <si>
    <t>ANUAL</t>
  </si>
  <si>
    <t>Outros</t>
  </si>
  <si>
    <t>13º (décimo terceiro) Salário</t>
  </si>
  <si>
    <t>Férias e Adicional de Férias</t>
  </si>
  <si>
    <t>INSS</t>
  </si>
  <si>
    <t>Salário Educação</t>
  </si>
  <si>
    <t xml:space="preserve">LEGENDA: </t>
  </si>
  <si>
    <t>Item possível de alteração.</t>
  </si>
  <si>
    <r>
      <t xml:space="preserve">Incidência dos encargos do submódulo 2.2 sobre o Aviso Prévio Trabalhado </t>
    </r>
    <r>
      <rPr>
        <b/>
        <sz val="10"/>
        <color theme="1"/>
        <rFont val="Calibri"/>
        <family val="2"/>
        <scheme val="minor"/>
      </rPr>
      <t>*Obs: 1.4</t>
    </r>
  </si>
  <si>
    <r>
      <t xml:space="preserve">Ausência por doença (estimativa 3 dias) </t>
    </r>
    <r>
      <rPr>
        <b/>
        <sz val="10"/>
        <rFont val="Calibri"/>
        <family val="2"/>
        <scheme val="minor"/>
      </rPr>
      <t>*Obs: 1.5</t>
    </r>
  </si>
  <si>
    <r>
      <t xml:space="preserve">Ausências Legais </t>
    </r>
    <r>
      <rPr>
        <b/>
        <sz val="10"/>
        <rFont val="Calibri"/>
        <family val="2"/>
        <scheme val="minor"/>
      </rPr>
      <t>*Obs: 1.6</t>
    </r>
  </si>
  <si>
    <r>
      <t xml:space="preserve">Licença-Paternidade (5 dias) </t>
    </r>
    <r>
      <rPr>
        <b/>
        <sz val="10"/>
        <color theme="1"/>
        <rFont val="Calibri"/>
        <family val="2"/>
        <scheme val="minor"/>
      </rPr>
      <t>*Obs: 1.7</t>
    </r>
  </si>
  <si>
    <r>
      <t xml:space="preserve">Ausência por acidente de trabalho </t>
    </r>
    <r>
      <rPr>
        <b/>
        <sz val="10"/>
        <color theme="1"/>
        <rFont val="Calibri"/>
        <family val="2"/>
        <scheme val="minor"/>
      </rPr>
      <t>*Obs: 1.8</t>
    </r>
  </si>
  <si>
    <r>
      <t xml:space="preserve">Afastamento Maternidade (6 meses) </t>
    </r>
    <r>
      <rPr>
        <b/>
        <sz val="10"/>
        <color theme="1"/>
        <rFont val="Calibri"/>
        <family val="2"/>
        <scheme val="minor"/>
      </rPr>
      <t>*Obs: 1.9</t>
    </r>
  </si>
  <si>
    <r>
      <t xml:space="preserve">Proporcional de Férias, 1/3 e 13º salário sobre o custo de reposição (exceto licença maternidade) </t>
    </r>
    <r>
      <rPr>
        <b/>
        <sz val="10"/>
        <color theme="1"/>
        <rFont val="Calibri"/>
        <family val="2"/>
        <scheme val="minor"/>
      </rPr>
      <t>*Obs.:5</t>
    </r>
  </si>
  <si>
    <t>7. Para fins deste modelo, considera-se que cerca de 10% dos empregados pedem demissão, e, portanto, o
custo da multa sobre o saldo do FGTS recai sobre os 90% remanescentes. Desta maneira, para fins do
modelo do STJ, o custo estimado no modelo é:
% Multa sobre FGTS = [1 + 12 2 + (1 3 × 12 1 ) ] × 0,08 × 0,4 × 0,9 × 100 ∴ % Multa sobre FGTS ≅ 3,44%
Onde:
% Multa e CS sobre FGTS = Índice que demonstra o custo estimado com a Multa do FGTS e contribuição
social sobre o Aviso Prévio Indenizado
1= Remuneração mensal
2
12
= Estimativa de 13º e férias sobre a remuneração
(1 3 × 12 1 )= Estimativa de 1/3 de férias
0,08 = Alíquota do FGTS
0,4 = Alíquota da Multa sobre o saldo do FGTS
0,9 = 90% dos funcionários remanescentes</t>
  </si>
  <si>
    <t>6. Fórmula =Total do grupo 2.2 * Total do grupo 4.1 (h)</t>
  </si>
  <si>
    <t>5.  Fórmula=(Total grupo 4.1-Afastamento de maternidade)*(1/12+1/12+(1/12*1/3))</t>
  </si>
  <si>
    <r>
      <t xml:space="preserve">Incidência do submódulo 2.2 sobre o custo de reposição </t>
    </r>
    <r>
      <rPr>
        <b/>
        <sz val="10"/>
        <color theme="1"/>
        <rFont val="Calibri"/>
        <family val="2"/>
        <scheme val="minor"/>
      </rPr>
      <t>*Obs.:6</t>
    </r>
  </si>
  <si>
    <r>
      <t xml:space="preserve">Multa do FGTS sobre o Aviso Prévio Indenizado </t>
    </r>
    <r>
      <rPr>
        <b/>
        <sz val="10"/>
        <color theme="1"/>
        <rFont val="Calibri"/>
        <family val="2"/>
        <scheme val="minor"/>
      </rPr>
      <t>*Obs: 1.1  e 7</t>
    </r>
  </si>
  <si>
    <r>
      <t xml:space="preserve">Aviso Prévio Indenizado (estimativa de 5% de aviso prévio indenizado) </t>
    </r>
    <r>
      <rPr>
        <b/>
        <sz val="9"/>
        <color theme="1"/>
        <rFont val="Calibri"/>
        <family val="2"/>
        <scheme val="minor"/>
      </rPr>
      <t>*Obs: 1.1</t>
    </r>
    <r>
      <rPr>
        <b/>
        <sz val="10"/>
        <color theme="1"/>
        <rFont val="Calibri"/>
        <family val="2"/>
        <scheme val="minor"/>
      </rPr>
      <t xml:space="preserve"> e 2</t>
    </r>
  </si>
  <si>
    <r>
      <t xml:space="preserve">Incidência do FGTS sobre o Aviso Prévio Indenizado </t>
    </r>
    <r>
      <rPr>
        <b/>
        <sz val="10"/>
        <color theme="1"/>
        <rFont val="Calibri"/>
        <family val="2"/>
        <scheme val="minor"/>
      </rPr>
      <t>*Obs: 1.2 e 2</t>
    </r>
  </si>
  <si>
    <t>De acordo com a fórmula presente nas observações</t>
  </si>
  <si>
    <t>Item não possível de alteração.</t>
  </si>
  <si>
    <t>CCT 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</si>
</sst>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* #,##0.00_);_(* \(#,##0.00\);_(* \-??_);_(@_)"/>
    <numFmt numFmtId="166" formatCode="&quot;R$ 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indexed="64"/>
      <name val="Calibri"/>
      <family val="2"/>
      <scheme val="minor"/>
    </font>
    <font>
      <sz val="12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20212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4" applyNumberFormat="0" applyAlignment="0" applyProtection="0"/>
    <xf numFmtId="0" fontId="9" fillId="10" borderId="5" applyNumberFormat="0" applyAlignment="0" applyProtection="0"/>
    <xf numFmtId="0" fontId="10" fillId="10" borderId="4" applyNumberFormat="0" applyAlignment="0" applyProtection="0"/>
    <xf numFmtId="0" fontId="11" fillId="0" borderId="6" applyNumberFormat="0" applyFill="0" applyAlignment="0" applyProtection="0"/>
    <xf numFmtId="0" fontId="12" fillId="11" borderId="7" applyNumberFormat="0" applyAlignment="0" applyProtection="0"/>
    <xf numFmtId="0" fontId="13" fillId="0" borderId="0" applyNumberFormat="0" applyFill="0" applyBorder="0" applyAlignment="0" applyProtection="0"/>
    <xf numFmtId="0" fontId="1" fillId="12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6" fillId="36" borderId="0" applyNumberFormat="0" applyBorder="0" applyAlignment="0" applyProtection="0"/>
    <xf numFmtId="165" fontId="1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0" fillId="38" borderId="10" xfId="0" applyFont="1" applyFill="1" applyBorder="1" applyAlignment="1">
      <alignment horizontal="center" vertical="center"/>
    </xf>
    <xf numFmtId="10" fontId="20" fillId="38" borderId="10" xfId="0" applyNumberFormat="1" applyFont="1" applyFill="1" applyBorder="1" applyAlignment="1">
      <alignment horizontal="center" vertical="center"/>
    </xf>
    <xf numFmtId="166" fontId="20" fillId="38" borderId="10" xfId="0" applyNumberFormat="1" applyFont="1" applyFill="1" applyBorder="1" applyAlignment="1">
      <alignment horizontal="center" vertical="center"/>
    </xf>
    <xf numFmtId="0" fontId="20" fillId="39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indent="1"/>
    </xf>
    <xf numFmtId="10" fontId="20" fillId="0" borderId="10" xfId="2" applyNumberFormat="1" applyFont="1" applyBorder="1" applyAlignment="1">
      <alignment horizontal="center" vertical="center"/>
    </xf>
    <xf numFmtId="43" fontId="20" fillId="0" borderId="10" xfId="1" applyFont="1" applyBorder="1" applyAlignment="1">
      <alignment horizontal="right" vertical="center"/>
    </xf>
    <xf numFmtId="43" fontId="20" fillId="39" borderId="10" xfId="1" applyFont="1" applyFill="1" applyBorder="1" applyAlignment="1">
      <alignment horizontal="right" vertical="center"/>
    </xf>
    <xf numFmtId="10" fontId="20" fillId="0" borderId="10" xfId="2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43" fontId="22" fillId="0" borderId="0" xfId="0" applyNumberFormat="1" applyFont="1"/>
    <xf numFmtId="43" fontId="22" fillId="0" borderId="10" xfId="1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164" fontId="22" fillId="0" borderId="10" xfId="0" applyNumberFormat="1" applyFont="1" applyBorder="1" applyAlignment="1">
      <alignment horizontal="center" vertical="center"/>
    </xf>
    <xf numFmtId="43" fontId="22" fillId="0" borderId="10" xfId="0" applyNumberFormat="1" applyFont="1" applyBorder="1" applyAlignment="1">
      <alignment horizontal="center" vertical="center" wrapText="1"/>
    </xf>
    <xf numFmtId="10" fontId="22" fillId="0" borderId="10" xfId="0" applyNumberFormat="1" applyFont="1" applyBorder="1" applyAlignment="1">
      <alignment horizontal="center" vertical="center" wrapText="1"/>
    </xf>
    <xf numFmtId="2" fontId="22" fillId="0" borderId="10" xfId="0" applyNumberFormat="1" applyFont="1" applyBorder="1" applyAlignment="1">
      <alignment horizontal="right" vertical="center" wrapText="1"/>
    </xf>
    <xf numFmtId="164" fontId="22" fillId="5" borderId="10" xfId="0" applyNumberFormat="1" applyFont="1" applyFill="1" applyBorder="1" applyAlignment="1">
      <alignment horizontal="center" vertical="center"/>
    </xf>
    <xf numFmtId="164" fontId="20" fillId="5" borderId="10" xfId="0" applyNumberFormat="1" applyFont="1" applyFill="1" applyBorder="1" applyAlignment="1">
      <alignment horizontal="center"/>
    </xf>
    <xf numFmtId="0" fontId="22" fillId="0" borderId="0" xfId="0" applyFont="1" applyAlignment="1">
      <alignment wrapText="1"/>
    </xf>
    <xf numFmtId="164" fontId="22" fillId="0" borderId="10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4" fontId="20" fillId="5" borderId="1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0" fontId="22" fillId="0" borderId="0" xfId="0" applyNumberFormat="1" applyFont="1" applyAlignment="1">
      <alignment horizontal="center" vertical="center" wrapText="1"/>
    </xf>
    <xf numFmtId="9" fontId="22" fillId="0" borderId="10" xfId="2" applyFont="1" applyBorder="1" applyAlignment="1">
      <alignment horizontal="center" vertical="center" wrapText="1"/>
    </xf>
    <xf numFmtId="43" fontId="22" fillId="0" borderId="10" xfId="0" applyNumberFormat="1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3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0" fontId="22" fillId="0" borderId="10" xfId="2" applyNumberFormat="1" applyFont="1" applyBorder="1" applyAlignment="1">
      <alignment horizontal="right" vertical="center" wrapText="1"/>
    </xf>
    <xf numFmtId="43" fontId="22" fillId="0" borderId="10" xfId="1" applyFont="1" applyFill="1" applyBorder="1" applyAlignment="1">
      <alignment horizontal="right" vertical="center" wrapText="1"/>
    </xf>
    <xf numFmtId="10" fontId="20" fillId="39" borderId="10" xfId="2" applyNumberFormat="1" applyFont="1" applyFill="1" applyBorder="1" applyAlignment="1">
      <alignment horizontal="center" vertical="center"/>
    </xf>
    <xf numFmtId="0" fontId="22" fillId="38" borderId="10" xfId="0" applyFont="1" applyFill="1" applyBorder="1" applyAlignment="1">
      <alignment horizontal="center" vertical="center" wrapText="1"/>
    </xf>
    <xf numFmtId="10" fontId="22" fillId="0" borderId="0" xfId="0" applyNumberFormat="1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43" fontId="0" fillId="0" borderId="0" xfId="0" applyNumberFormat="1"/>
    <xf numFmtId="43" fontId="22" fillId="0" borderId="0" xfId="1" applyFont="1" applyFill="1" applyBorder="1" applyAlignment="1">
      <alignment horizontal="right" vertical="center" wrapText="1"/>
    </xf>
    <xf numFmtId="0" fontId="26" fillId="0" borderId="0" xfId="0" applyFont="1"/>
    <xf numFmtId="0" fontId="22" fillId="0" borderId="0" xfId="0" applyFont="1" applyAlignment="1">
      <alignment horizontal="left" wrapText="1"/>
    </xf>
    <xf numFmtId="0" fontId="22" fillId="0" borderId="10" xfId="0" applyFont="1" applyBorder="1" applyAlignment="1">
      <alignment horizontal="left" vertical="center" wrapText="1" indent="1"/>
    </xf>
    <xf numFmtId="0" fontId="20" fillId="0" borderId="10" xfId="0" applyFont="1" applyBorder="1" applyAlignment="1">
      <alignment horizontal="left" vertical="center" wrapText="1" indent="1"/>
    </xf>
    <xf numFmtId="0" fontId="20" fillId="0" borderId="10" xfId="0" applyFont="1" applyBorder="1" applyAlignment="1">
      <alignment vertical="center"/>
    </xf>
    <xf numFmtId="43" fontId="22" fillId="40" borderId="0" xfId="0" applyNumberFormat="1" applyFont="1" applyFill="1"/>
    <xf numFmtId="10" fontId="22" fillId="39" borderId="10" xfId="0" applyNumberFormat="1" applyFont="1" applyFill="1" applyBorder="1" applyAlignment="1">
      <alignment horizontal="center" vertical="center" wrapText="1"/>
    </xf>
    <xf numFmtId="43" fontId="22" fillId="39" borderId="10" xfId="0" applyNumberFormat="1" applyFont="1" applyFill="1" applyBorder="1" applyAlignment="1">
      <alignment horizontal="center" vertical="center" wrapText="1"/>
    </xf>
    <xf numFmtId="0" fontId="22" fillId="39" borderId="10" xfId="0" applyFont="1" applyFill="1" applyBorder="1" applyAlignment="1">
      <alignment horizontal="left" vertical="center" wrapText="1" indent="1"/>
    </xf>
    <xf numFmtId="10" fontId="20" fillId="39" borderId="10" xfId="0" applyNumberFormat="1" applyFont="1" applyFill="1" applyBorder="1" applyAlignment="1">
      <alignment horizontal="center" vertical="center" wrapText="1"/>
    </xf>
    <xf numFmtId="43" fontId="20" fillId="39" borderId="10" xfId="1" applyFont="1" applyFill="1" applyBorder="1" applyAlignment="1">
      <alignment horizontal="center" vertical="center" wrapText="1"/>
    </xf>
    <xf numFmtId="9" fontId="22" fillId="39" borderId="10" xfId="0" applyNumberFormat="1" applyFont="1" applyFill="1" applyBorder="1" applyAlignment="1">
      <alignment horizontal="center" vertical="center" wrapText="1"/>
    </xf>
    <xf numFmtId="43" fontId="22" fillId="39" borderId="10" xfId="0" applyNumberFormat="1" applyFont="1" applyFill="1" applyBorder="1" applyAlignment="1">
      <alignment vertical="center" wrapText="1"/>
    </xf>
    <xf numFmtId="43" fontId="28" fillId="0" borderId="0" xfId="0" applyNumberFormat="1" applyFont="1"/>
    <xf numFmtId="43" fontId="22" fillId="38" borderId="10" xfId="1" applyFont="1" applyFill="1" applyBorder="1" applyAlignment="1">
      <alignment horizontal="center" vertical="center" wrapText="1"/>
    </xf>
    <xf numFmtId="164" fontId="22" fillId="38" borderId="10" xfId="0" applyNumberFormat="1" applyFont="1" applyFill="1" applyBorder="1" applyAlignment="1">
      <alignment horizontal="center"/>
    </xf>
    <xf numFmtId="43" fontId="22" fillId="38" borderId="10" xfId="0" applyNumberFormat="1" applyFont="1" applyFill="1" applyBorder="1" applyAlignment="1">
      <alignment horizontal="center" vertical="center" wrapText="1"/>
    </xf>
    <xf numFmtId="10" fontId="22" fillId="38" borderId="10" xfId="0" applyNumberFormat="1" applyFont="1" applyFill="1" applyBorder="1" applyAlignment="1">
      <alignment horizontal="center" vertical="center" wrapText="1"/>
    </xf>
    <xf numFmtId="2" fontId="22" fillId="38" borderId="10" xfId="0" applyNumberFormat="1" applyFont="1" applyFill="1" applyBorder="1" applyAlignment="1">
      <alignment horizontal="right" vertical="center" wrapText="1"/>
    </xf>
    <xf numFmtId="164" fontId="22" fillId="38" borderId="10" xfId="0" applyNumberFormat="1" applyFont="1" applyFill="1" applyBorder="1" applyAlignment="1">
      <alignment horizontal="center" vertical="center" wrapText="1"/>
    </xf>
    <xf numFmtId="0" fontId="24" fillId="0" borderId="0" xfId="0" applyFont="1"/>
    <xf numFmtId="10" fontId="22" fillId="5" borderId="10" xfId="2" applyNumberFormat="1" applyFont="1" applyFill="1" applyBorder="1" applyAlignment="1">
      <alignment horizontal="center" vertical="center" wrapText="1"/>
    </xf>
    <xf numFmtId="0" fontId="28" fillId="37" borderId="0" xfId="0" applyFont="1" applyFill="1"/>
    <xf numFmtId="0" fontId="28" fillId="37" borderId="0" xfId="0" applyFont="1" applyFill="1" applyAlignment="1">
      <alignment horizontal="right"/>
    </xf>
    <xf numFmtId="10" fontId="20" fillId="5" borderId="10" xfId="0" applyNumberFormat="1" applyFont="1" applyFill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right" vertical="center" wrapText="1"/>
    </xf>
    <xf numFmtId="43" fontId="20" fillId="0" borderId="10" xfId="0" applyNumberFormat="1" applyFont="1" applyBorder="1" applyAlignment="1">
      <alignment horizontal="center" vertical="center" wrapText="1"/>
    </xf>
    <xf numFmtId="164" fontId="22" fillId="41" borderId="10" xfId="0" applyNumberFormat="1" applyFont="1" applyFill="1" applyBorder="1" applyAlignment="1">
      <alignment horizontal="center"/>
    </xf>
    <xf numFmtId="10" fontId="20" fillId="0" borderId="0" xfId="2" applyNumberFormat="1" applyFont="1" applyFill="1" applyBorder="1" applyAlignment="1">
      <alignment horizontal="center" vertical="center"/>
    </xf>
    <xf numFmtId="43" fontId="20" fillId="0" borderId="0" xfId="1" applyFont="1" applyFill="1" applyBorder="1" applyAlignment="1">
      <alignment horizontal="right" vertical="center"/>
    </xf>
    <xf numFmtId="10" fontId="22" fillId="5" borderId="10" xfId="0" applyNumberFormat="1" applyFont="1" applyFill="1" applyBorder="1" applyAlignment="1">
      <alignment horizontal="center" vertical="center" wrapText="1"/>
    </xf>
    <xf numFmtId="164" fontId="22" fillId="41" borderId="10" xfId="2" applyNumberFormat="1" applyFont="1" applyFill="1" applyBorder="1" applyAlignment="1">
      <alignment horizontal="center" vertical="center" wrapText="1"/>
    </xf>
    <xf numFmtId="164" fontId="22" fillId="42" borderId="10" xfId="2" applyNumberFormat="1" applyFont="1" applyFill="1" applyBorder="1" applyAlignment="1">
      <alignment horizontal="center" vertical="center" wrapText="1"/>
    </xf>
    <xf numFmtId="0" fontId="31" fillId="0" borderId="0" xfId="0" applyFont="1"/>
    <xf numFmtId="0" fontId="20" fillId="5" borderId="15" xfId="0" applyFont="1" applyFill="1" applyBorder="1" applyAlignment="1">
      <alignment horizontal="right" vertical="center" indent="1"/>
    </xf>
    <xf numFmtId="0" fontId="20" fillId="0" borderId="15" xfId="0" applyFont="1" applyBorder="1" applyAlignment="1">
      <alignment horizontal="left" vertical="center" indent="1"/>
    </xf>
    <xf numFmtId="0" fontId="20" fillId="0" borderId="15" xfId="0" applyFont="1" applyBorder="1" applyAlignment="1">
      <alignment horizontal="right" vertical="center" indent="1"/>
    </xf>
    <xf numFmtId="0" fontId="20" fillId="42" borderId="15" xfId="0" applyFont="1" applyFill="1" applyBorder="1" applyAlignment="1">
      <alignment horizontal="right" vertical="center" indent="1"/>
    </xf>
    <xf numFmtId="0" fontId="22" fillId="38" borderId="11" xfId="0" applyFont="1" applyFill="1" applyBorder="1" applyAlignment="1">
      <alignment horizontal="right" vertical="center" wrapText="1" indent="1"/>
    </xf>
    <xf numFmtId="0" fontId="22" fillId="38" borderId="13" xfId="0" applyFont="1" applyFill="1" applyBorder="1" applyAlignment="1">
      <alignment horizontal="right" vertical="center" wrapText="1" indent="1"/>
    </xf>
    <xf numFmtId="0" fontId="25" fillId="3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38" borderId="12" xfId="0" applyFont="1" applyFill="1" applyBorder="1" applyAlignment="1">
      <alignment horizontal="right" vertical="center" wrapText="1" indent="1"/>
    </xf>
    <xf numFmtId="0" fontId="22" fillId="38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 indent="1"/>
    </xf>
    <xf numFmtId="0" fontId="22" fillId="40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2" fillId="4" borderId="0" xfId="0" applyFont="1" applyFill="1" applyAlignment="1">
      <alignment horizontal="center" vertical="center" wrapText="1"/>
    </xf>
    <xf numFmtId="0" fontId="22" fillId="38" borderId="10" xfId="0" applyFont="1" applyFill="1" applyBorder="1" applyAlignment="1">
      <alignment horizontal="right" vertical="center" wrapText="1" indent="1"/>
    </xf>
    <xf numFmtId="0" fontId="22" fillId="0" borderId="10" xfId="0" applyFont="1" applyBorder="1" applyAlignment="1">
      <alignment horizontal="right" vertical="center" wrapText="1" indent="1"/>
    </xf>
    <xf numFmtId="0" fontId="27" fillId="5" borderId="0" xfId="0" applyFont="1" applyFill="1" applyAlignment="1">
      <alignment horizontal="left" vertical="center" wrapText="1"/>
    </xf>
    <xf numFmtId="0" fontId="22" fillId="39" borderId="10" xfId="0" applyFont="1" applyFill="1" applyBorder="1" applyAlignment="1">
      <alignment horizontal="right" vertical="center" wrapText="1" indent="1"/>
    </xf>
    <xf numFmtId="0" fontId="25" fillId="40" borderId="0" xfId="0" applyFont="1" applyFill="1" applyAlignment="1">
      <alignment horizontal="center" vertical="center"/>
    </xf>
    <xf numFmtId="0" fontId="22" fillId="39" borderId="11" xfId="0" applyFont="1" applyFill="1" applyBorder="1" applyAlignment="1">
      <alignment horizontal="right" vertical="center" wrapText="1" indent="1"/>
    </xf>
    <xf numFmtId="0" fontId="22" fillId="39" borderId="13" xfId="0" applyFont="1" applyFill="1" applyBorder="1" applyAlignment="1">
      <alignment horizontal="right" vertical="center" wrapText="1" indent="1"/>
    </xf>
    <xf numFmtId="0" fontId="22" fillId="39" borderId="11" xfId="0" applyFont="1" applyFill="1" applyBorder="1" applyAlignment="1">
      <alignment horizontal="left" vertical="center" wrapText="1" indent="1"/>
    </xf>
    <xf numFmtId="0" fontId="22" fillId="39" borderId="13" xfId="0" applyFont="1" applyFill="1" applyBorder="1" applyAlignment="1">
      <alignment horizontal="left" vertical="center" wrapText="1" indent="1"/>
    </xf>
    <xf numFmtId="0" fontId="22" fillId="0" borderId="11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left" vertical="center" wrapText="1" indent="1"/>
    </xf>
    <xf numFmtId="0" fontId="31" fillId="0" borderId="14" xfId="0" applyFont="1" applyBorder="1" applyAlignment="1">
      <alignment horizontal="left" vertical="center"/>
    </xf>
    <xf numFmtId="0" fontId="20" fillId="39" borderId="10" xfId="0" applyFont="1" applyFill="1" applyBorder="1" applyAlignment="1">
      <alignment horizontal="right" vertical="center" indent="1"/>
    </xf>
    <xf numFmtId="0" fontId="20" fillId="38" borderId="10" xfId="0" applyFont="1" applyFill="1" applyBorder="1" applyAlignment="1">
      <alignment horizontal="center" vertical="center"/>
    </xf>
    <xf numFmtId="43" fontId="22" fillId="43" borderId="10" xfId="1" applyFont="1" applyFill="1" applyBorder="1" applyAlignment="1">
      <alignment horizontal="center" vertical="center" wrapText="1"/>
    </xf>
  </cellXfs>
  <cellStyles count="55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Moeda 2" xfId="53" xr:uid="{00000000-0005-0000-0000-00001E000000}"/>
    <cellStyle name="Neutro" xfId="9" builtinId="28" customBuiltin="1"/>
    <cellStyle name="Normal" xfId="0" builtinId="0"/>
    <cellStyle name="Normal 2" xfId="48" xr:uid="{00000000-0005-0000-0000-000021000000}"/>
    <cellStyle name="Normal 2 2" xfId="54" xr:uid="{00000000-0005-0000-0000-000022000000}"/>
    <cellStyle name="Nota" xfId="16" builtinId="10" customBuiltin="1"/>
    <cellStyle name="Porcentagem" xfId="2" builtinId="5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ítulo 5" xfId="46" xr:uid="{00000000-0005-0000-0000-00002D000000}"/>
    <cellStyle name="Total" xfId="18" builtinId="25" customBuiltin="1"/>
    <cellStyle name="Vírgula" xfId="1" builtinId="3"/>
    <cellStyle name="Vírgula 2" xfId="43" xr:uid="{00000000-0005-0000-0000-00002F000000}"/>
    <cellStyle name="Vírgula 3" xfId="45" xr:uid="{00000000-0005-0000-0000-000030000000}"/>
    <cellStyle name="Vírgula 3 2" xfId="51" xr:uid="{00000000-0005-0000-0000-000031000000}"/>
    <cellStyle name="Vírgula 4" xfId="44" xr:uid="{00000000-0005-0000-0000-000032000000}"/>
    <cellStyle name="Vírgula 4 2" xfId="50" xr:uid="{00000000-0005-0000-0000-000033000000}"/>
    <cellStyle name="Vírgula 5" xfId="47" xr:uid="{00000000-0005-0000-0000-000034000000}"/>
    <cellStyle name="Vírgula 5 2" xfId="52" xr:uid="{00000000-0005-0000-0000-000035000000}"/>
    <cellStyle name="Vírgula 6" xfId="49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0"/>
  <sheetViews>
    <sheetView tabSelected="1" topLeftCell="B177" zoomScale="115" zoomScaleNormal="115" workbookViewId="0">
      <selection activeCell="E98" sqref="E98"/>
    </sheetView>
  </sheetViews>
  <sheetFormatPr defaultRowHeight="15.75" x14ac:dyDescent="0.25"/>
  <cols>
    <col min="1" max="1" width="7.7109375" style="10" customWidth="1"/>
    <col min="2" max="2" width="83.7109375" style="10" customWidth="1"/>
    <col min="3" max="3" width="15.28515625" style="10" customWidth="1"/>
    <col min="4" max="4" width="13.5703125" style="10" customWidth="1"/>
    <col min="5" max="5" width="12.7109375" style="10" customWidth="1"/>
    <col min="6" max="16384" width="9.140625" style="10"/>
  </cols>
  <sheetData>
    <row r="1" spans="1:5" ht="23.25" x14ac:dyDescent="0.35">
      <c r="A1" s="90" t="s">
        <v>0</v>
      </c>
      <c r="B1" s="90"/>
      <c r="C1" s="90"/>
      <c r="D1" s="90"/>
      <c r="E1"/>
    </row>
    <row r="2" spans="1:5" ht="18.75" x14ac:dyDescent="0.3">
      <c r="A2" s="91" t="s">
        <v>1</v>
      </c>
      <c r="B2" s="91"/>
      <c r="C2" s="91"/>
      <c r="D2" s="91"/>
      <c r="E2"/>
    </row>
    <row r="3" spans="1:5" x14ac:dyDescent="0.25">
      <c r="A3" s="92" t="s">
        <v>96</v>
      </c>
      <c r="B3" s="92"/>
      <c r="C3" s="92"/>
      <c r="D3" s="92"/>
      <c r="E3"/>
    </row>
    <row r="4" spans="1:5" x14ac:dyDescent="0.25">
      <c r="B4" s="66"/>
      <c r="C4" s="67" t="s">
        <v>141</v>
      </c>
      <c r="D4" s="66" t="s">
        <v>113</v>
      </c>
      <c r="E4"/>
    </row>
    <row r="5" spans="1:5" ht="18.75" x14ac:dyDescent="0.25">
      <c r="A5" s="84" t="s">
        <v>2</v>
      </c>
      <c r="B5" s="84"/>
      <c r="C5" s="84"/>
      <c r="D5" s="84"/>
      <c r="E5"/>
    </row>
    <row r="6" spans="1:5" x14ac:dyDescent="0.25">
      <c r="E6"/>
    </row>
    <row r="7" spans="1:5" x14ac:dyDescent="0.25">
      <c r="A7" s="37">
        <v>1</v>
      </c>
      <c r="B7" s="87" t="s">
        <v>3</v>
      </c>
      <c r="C7" s="87"/>
      <c r="D7" s="37" t="s">
        <v>4</v>
      </c>
      <c r="E7"/>
    </row>
    <row r="8" spans="1:5" x14ac:dyDescent="0.25">
      <c r="A8" s="11" t="s">
        <v>5</v>
      </c>
      <c r="B8" s="88" t="s">
        <v>112</v>
      </c>
      <c r="C8" s="88"/>
      <c r="D8" s="13"/>
    </row>
    <row r="9" spans="1:5" x14ac:dyDescent="0.25">
      <c r="A9" s="11" t="s">
        <v>6</v>
      </c>
      <c r="B9" s="88" t="s">
        <v>7</v>
      </c>
      <c r="C9" s="88"/>
      <c r="D9" s="13">
        <v>0</v>
      </c>
      <c r="E9"/>
    </row>
    <row r="10" spans="1:5" x14ac:dyDescent="0.25">
      <c r="A10" s="11" t="s">
        <v>8</v>
      </c>
      <c r="B10" s="88" t="s">
        <v>9</v>
      </c>
      <c r="C10" s="88"/>
      <c r="D10" s="13">
        <v>0</v>
      </c>
      <c r="E10"/>
    </row>
    <row r="11" spans="1:5" x14ac:dyDescent="0.25">
      <c r="A11" s="11" t="s">
        <v>10</v>
      </c>
      <c r="B11" s="88" t="s">
        <v>11</v>
      </c>
      <c r="C11" s="88"/>
      <c r="D11" s="13">
        <v>0</v>
      </c>
      <c r="E11"/>
    </row>
    <row r="12" spans="1:5" x14ac:dyDescent="0.25">
      <c r="A12" s="11" t="s">
        <v>12</v>
      </c>
      <c r="B12" s="88" t="s">
        <v>13</v>
      </c>
      <c r="C12" s="88"/>
      <c r="D12" s="13">
        <v>0</v>
      </c>
      <c r="E12"/>
    </row>
    <row r="13" spans="1:5" x14ac:dyDescent="0.25">
      <c r="A13" s="11" t="s">
        <v>14</v>
      </c>
      <c r="B13" s="88" t="s">
        <v>15</v>
      </c>
      <c r="C13" s="88"/>
      <c r="D13" s="13"/>
      <c r="E13"/>
    </row>
    <row r="14" spans="1:5" x14ac:dyDescent="0.25">
      <c r="A14" s="11" t="s">
        <v>16</v>
      </c>
      <c r="B14" s="88" t="s">
        <v>17</v>
      </c>
      <c r="C14" s="88"/>
      <c r="D14" s="13"/>
      <c r="E14"/>
    </row>
    <row r="15" spans="1:5" x14ac:dyDescent="0.25">
      <c r="A15" s="11" t="s">
        <v>18</v>
      </c>
      <c r="B15" s="88" t="s">
        <v>19</v>
      </c>
      <c r="C15" s="88"/>
      <c r="D15" s="13"/>
      <c r="E15"/>
    </row>
    <row r="16" spans="1:5" x14ac:dyDescent="0.25">
      <c r="A16" s="95" t="s">
        <v>111</v>
      </c>
      <c r="B16" s="95"/>
      <c r="C16" s="95"/>
      <c r="D16" s="13"/>
      <c r="E16"/>
    </row>
    <row r="17" spans="1:5" x14ac:dyDescent="0.25">
      <c r="A17" s="11" t="s">
        <v>20</v>
      </c>
      <c r="B17" s="88" t="s">
        <v>21</v>
      </c>
      <c r="C17" s="88"/>
      <c r="D17" s="13"/>
      <c r="E17"/>
    </row>
    <row r="18" spans="1:5" x14ac:dyDescent="0.25">
      <c r="A18" s="11" t="s">
        <v>22</v>
      </c>
      <c r="B18" s="88" t="s">
        <v>19</v>
      </c>
      <c r="C18" s="88"/>
      <c r="D18" s="13"/>
      <c r="E18"/>
    </row>
    <row r="19" spans="1:5" x14ac:dyDescent="0.25">
      <c r="A19" s="94" t="s">
        <v>23</v>
      </c>
      <c r="B19" s="94"/>
      <c r="C19" s="94"/>
      <c r="D19" s="58">
        <f>SUM(D8:D18)</f>
        <v>0</v>
      </c>
      <c r="E19"/>
    </row>
    <row r="20" spans="1:5" x14ac:dyDescent="0.25">
      <c r="E20"/>
    </row>
    <row r="21" spans="1:5" x14ac:dyDescent="0.25">
      <c r="E21"/>
    </row>
    <row r="22" spans="1:5" ht="18.75" x14ac:dyDescent="0.25">
      <c r="A22" s="84" t="s">
        <v>24</v>
      </c>
      <c r="B22" s="84"/>
      <c r="C22" s="84"/>
      <c r="D22" s="84"/>
      <c r="E22"/>
    </row>
    <row r="23" spans="1:5" x14ac:dyDescent="0.25">
      <c r="A23" s="40"/>
      <c r="E23"/>
    </row>
    <row r="24" spans="1:5" x14ac:dyDescent="0.25">
      <c r="A24" s="85" t="s">
        <v>25</v>
      </c>
      <c r="B24" s="85"/>
      <c r="C24" s="85"/>
      <c r="D24" s="85"/>
      <c r="E24"/>
    </row>
    <row r="26" spans="1:5" x14ac:dyDescent="0.25">
      <c r="A26" s="37" t="s">
        <v>26</v>
      </c>
      <c r="B26" s="37" t="s">
        <v>27</v>
      </c>
      <c r="C26" s="37" t="s">
        <v>28</v>
      </c>
      <c r="D26" s="37" t="s">
        <v>4</v>
      </c>
    </row>
    <row r="27" spans="1:5" x14ac:dyDescent="0.25">
      <c r="A27" s="11" t="s">
        <v>5</v>
      </c>
      <c r="B27" s="14" t="s">
        <v>119</v>
      </c>
      <c r="C27" s="15">
        <f>1/12</f>
        <v>8.3333333333333329E-2</v>
      </c>
      <c r="D27" s="16">
        <f>D19*C27</f>
        <v>0</v>
      </c>
    </row>
    <row r="28" spans="1:5" x14ac:dyDescent="0.25">
      <c r="A28" s="11" t="s">
        <v>6</v>
      </c>
      <c r="B28" s="14" t="s">
        <v>120</v>
      </c>
      <c r="C28" s="15">
        <f>1/12*1/3</f>
        <v>2.7777777777777776E-2</v>
      </c>
      <c r="D28" s="16">
        <f>D19*C28</f>
        <v>0</v>
      </c>
    </row>
    <row r="29" spans="1:5" x14ac:dyDescent="0.25">
      <c r="A29" s="82" t="s">
        <v>23</v>
      </c>
      <c r="B29" s="83"/>
      <c r="C29" s="59">
        <f>SUM(C27:C28)</f>
        <v>0.1111111111111111</v>
      </c>
      <c r="D29" s="60">
        <f>SUM(D27:D28)</f>
        <v>0</v>
      </c>
      <c r="E29"/>
    </row>
    <row r="32" spans="1:5" x14ac:dyDescent="0.25">
      <c r="A32" s="93" t="s">
        <v>29</v>
      </c>
      <c r="B32" s="93"/>
      <c r="C32" s="93"/>
      <c r="D32" s="93"/>
    </row>
    <row r="34" spans="1:5" x14ac:dyDescent="0.25">
      <c r="A34" s="37" t="s">
        <v>30</v>
      </c>
      <c r="B34" s="37" t="s">
        <v>31</v>
      </c>
      <c r="C34" s="37" t="s">
        <v>28</v>
      </c>
      <c r="D34" s="37" t="s">
        <v>4</v>
      </c>
    </row>
    <row r="35" spans="1:5" x14ac:dyDescent="0.25">
      <c r="A35" s="11" t="s">
        <v>5</v>
      </c>
      <c r="B35" s="14" t="s">
        <v>121</v>
      </c>
      <c r="C35" s="17">
        <v>0.2</v>
      </c>
      <c r="D35" s="16">
        <f t="shared" ref="D35:D43" si="0">C35*($D$19+$D$29)</f>
        <v>0</v>
      </c>
    </row>
    <row r="36" spans="1:5" x14ac:dyDescent="0.25">
      <c r="A36" s="11" t="s">
        <v>6</v>
      </c>
      <c r="B36" s="14" t="s">
        <v>122</v>
      </c>
      <c r="C36" s="17">
        <v>2.5000000000000001E-2</v>
      </c>
      <c r="D36" s="16">
        <f t="shared" si="0"/>
        <v>0</v>
      </c>
    </row>
    <row r="37" spans="1:5" x14ac:dyDescent="0.25">
      <c r="A37" s="11" t="s">
        <v>8</v>
      </c>
      <c r="B37" s="14" t="s">
        <v>32</v>
      </c>
      <c r="C37" s="68">
        <v>0</v>
      </c>
      <c r="D37" s="16">
        <f>C37*($D$19+$D$29)</f>
        <v>0</v>
      </c>
      <c r="E37" s="64"/>
    </row>
    <row r="38" spans="1:5" x14ac:dyDescent="0.25">
      <c r="A38" s="11" t="s">
        <v>10</v>
      </c>
      <c r="B38" s="14" t="s">
        <v>33</v>
      </c>
      <c r="C38" s="17">
        <v>1.4999999999999999E-2</v>
      </c>
      <c r="D38" s="16">
        <f t="shared" si="0"/>
        <v>0</v>
      </c>
    </row>
    <row r="39" spans="1:5" x14ac:dyDescent="0.25">
      <c r="A39" s="11" t="s">
        <v>12</v>
      </c>
      <c r="B39" s="14" t="s">
        <v>34</v>
      </c>
      <c r="C39" s="17">
        <v>0.01</v>
      </c>
      <c r="D39" s="16">
        <f t="shared" si="0"/>
        <v>0</v>
      </c>
    </row>
    <row r="40" spans="1:5" x14ac:dyDescent="0.25">
      <c r="A40" s="11" t="s">
        <v>14</v>
      </c>
      <c r="B40" s="14" t="s">
        <v>35</v>
      </c>
      <c r="C40" s="17">
        <v>6.0000000000000001E-3</v>
      </c>
      <c r="D40" s="16">
        <f t="shared" si="0"/>
        <v>0</v>
      </c>
    </row>
    <row r="41" spans="1:5" x14ac:dyDescent="0.25">
      <c r="A41" s="11" t="s">
        <v>16</v>
      </c>
      <c r="B41" s="14" t="s">
        <v>36</v>
      </c>
      <c r="C41" s="17">
        <v>2E-3</v>
      </c>
      <c r="D41" s="16">
        <f t="shared" si="0"/>
        <v>0</v>
      </c>
    </row>
    <row r="42" spans="1:5" x14ac:dyDescent="0.25">
      <c r="A42" s="11" t="s">
        <v>18</v>
      </c>
      <c r="B42" s="14" t="s">
        <v>37</v>
      </c>
      <c r="C42" s="17">
        <v>0.08</v>
      </c>
      <c r="D42" s="16">
        <f t="shared" si="0"/>
        <v>0</v>
      </c>
    </row>
    <row r="43" spans="1:5" x14ac:dyDescent="0.25">
      <c r="A43" s="11" t="s">
        <v>38</v>
      </c>
      <c r="B43" s="14" t="s">
        <v>39</v>
      </c>
      <c r="C43" s="17">
        <v>0</v>
      </c>
      <c r="D43" s="16">
        <f t="shared" si="0"/>
        <v>0</v>
      </c>
    </row>
    <row r="44" spans="1:5" x14ac:dyDescent="0.25">
      <c r="A44" s="82" t="s">
        <v>40</v>
      </c>
      <c r="B44" s="83"/>
      <c r="C44" s="61">
        <f>SUM(C35:C43)</f>
        <v>0.33800000000000002</v>
      </c>
      <c r="D44" s="60">
        <f>SUM(D35:D43)</f>
        <v>0</v>
      </c>
      <c r="E44"/>
    </row>
    <row r="45" spans="1:5" x14ac:dyDescent="0.25">
      <c r="C45" s="10" t="s">
        <v>41</v>
      </c>
      <c r="E45"/>
    </row>
    <row r="47" spans="1:5" x14ac:dyDescent="0.25">
      <c r="A47" s="85" t="s">
        <v>42</v>
      </c>
      <c r="B47" s="85"/>
      <c r="C47" s="85"/>
      <c r="D47" s="85"/>
    </row>
    <row r="49" spans="1:5" x14ac:dyDescent="0.25">
      <c r="A49" s="37" t="s">
        <v>43</v>
      </c>
      <c r="B49" s="87" t="s">
        <v>44</v>
      </c>
      <c r="C49" s="87"/>
      <c r="D49" s="37" t="s">
        <v>4</v>
      </c>
    </row>
    <row r="50" spans="1:5" x14ac:dyDescent="0.25">
      <c r="A50" s="11" t="s">
        <v>5</v>
      </c>
      <c r="B50" s="88" t="s">
        <v>45</v>
      </c>
      <c r="C50" s="88"/>
      <c r="D50" s="70"/>
    </row>
    <row r="51" spans="1:5" x14ac:dyDescent="0.25">
      <c r="A51" s="11" t="s">
        <v>6</v>
      </c>
      <c r="B51" s="88" t="s">
        <v>46</v>
      </c>
      <c r="C51" s="88"/>
      <c r="D51" s="69"/>
      <c r="E51" s="12"/>
    </row>
    <row r="52" spans="1:5" x14ac:dyDescent="0.25">
      <c r="A52" s="11" t="s">
        <v>8</v>
      </c>
      <c r="B52" s="88" t="s">
        <v>114</v>
      </c>
      <c r="C52" s="88"/>
      <c r="D52" s="18"/>
      <c r="E52" s="12"/>
    </row>
    <row r="53" spans="1:5" x14ac:dyDescent="0.25">
      <c r="A53" s="11" t="s">
        <v>10</v>
      </c>
      <c r="B53" s="88" t="s">
        <v>115</v>
      </c>
      <c r="C53" s="88"/>
      <c r="D53" s="18"/>
    </row>
    <row r="54" spans="1:5" x14ac:dyDescent="0.25">
      <c r="A54" s="11" t="s">
        <v>12</v>
      </c>
      <c r="B54" s="88"/>
      <c r="C54" s="88"/>
      <c r="D54" s="18"/>
    </row>
    <row r="55" spans="1:5" x14ac:dyDescent="0.25">
      <c r="A55" s="11" t="s">
        <v>14</v>
      </c>
      <c r="B55" s="88" t="s">
        <v>118</v>
      </c>
      <c r="C55" s="88"/>
      <c r="D55" s="18">
        <v>0</v>
      </c>
    </row>
    <row r="56" spans="1:5" x14ac:dyDescent="0.25">
      <c r="A56" s="82" t="s">
        <v>23</v>
      </c>
      <c r="B56" s="86"/>
      <c r="C56" s="83"/>
      <c r="D56" s="62">
        <f>SUM(D50:D55)</f>
        <v>0</v>
      </c>
    </row>
    <row r="58" spans="1:5" x14ac:dyDescent="0.25">
      <c r="A58" s="89" t="s">
        <v>47</v>
      </c>
      <c r="B58" s="89"/>
      <c r="C58" s="89"/>
      <c r="D58" s="89"/>
    </row>
    <row r="60" spans="1:5" x14ac:dyDescent="0.25">
      <c r="A60" s="37">
        <v>2</v>
      </c>
      <c r="B60" s="87" t="s">
        <v>48</v>
      </c>
      <c r="C60" s="87"/>
      <c r="D60" s="37" t="s">
        <v>4</v>
      </c>
    </row>
    <row r="61" spans="1:5" x14ac:dyDescent="0.25">
      <c r="A61" s="11" t="s">
        <v>26</v>
      </c>
      <c r="B61" s="88" t="s">
        <v>27</v>
      </c>
      <c r="C61" s="88"/>
      <c r="D61" s="16">
        <f>D29</f>
        <v>0</v>
      </c>
    </row>
    <row r="62" spans="1:5" x14ac:dyDescent="0.25">
      <c r="A62" s="11" t="s">
        <v>30</v>
      </c>
      <c r="B62" s="88" t="s">
        <v>31</v>
      </c>
      <c r="C62" s="88"/>
      <c r="D62" s="16">
        <f>D44</f>
        <v>0</v>
      </c>
    </row>
    <row r="63" spans="1:5" x14ac:dyDescent="0.25">
      <c r="A63" s="11" t="s">
        <v>43</v>
      </c>
      <c r="B63" s="88" t="s">
        <v>44</v>
      </c>
      <c r="C63" s="88"/>
      <c r="D63" s="18">
        <f>D56</f>
        <v>0</v>
      </c>
    </row>
    <row r="64" spans="1:5" x14ac:dyDescent="0.25">
      <c r="A64" s="82" t="s">
        <v>23</v>
      </c>
      <c r="B64" s="86"/>
      <c r="C64" s="83"/>
      <c r="D64" s="60">
        <f>SUM(D61:D63)</f>
        <v>0</v>
      </c>
      <c r="E64" s="12"/>
    </row>
    <row r="65" spans="1:4" x14ac:dyDescent="0.25">
      <c r="A65" s="40"/>
    </row>
    <row r="67" spans="1:4" ht="18.75" x14ac:dyDescent="0.25">
      <c r="A67" s="84" t="s">
        <v>49</v>
      </c>
      <c r="B67" s="84"/>
      <c r="C67" s="84"/>
      <c r="D67" s="84"/>
    </row>
    <row r="69" spans="1:4" x14ac:dyDescent="0.25">
      <c r="A69" s="37">
        <v>3</v>
      </c>
      <c r="B69" s="37" t="s">
        <v>50</v>
      </c>
      <c r="C69" s="37" t="s">
        <v>28</v>
      </c>
      <c r="D69" s="37" t="s">
        <v>4</v>
      </c>
    </row>
    <row r="70" spans="1:4" x14ac:dyDescent="0.25">
      <c r="A70" s="11" t="s">
        <v>5</v>
      </c>
      <c r="B70" s="46" t="s">
        <v>137</v>
      </c>
      <c r="C70" s="19">
        <f>(1/12)*5%</f>
        <v>4.1666666666666666E-3</v>
      </c>
      <c r="D70" s="16">
        <f t="shared" ref="D70:D75" si="1">C70*$D$19</f>
        <v>0</v>
      </c>
    </row>
    <row r="71" spans="1:4" x14ac:dyDescent="0.25">
      <c r="A71" s="11" t="s">
        <v>6</v>
      </c>
      <c r="B71" s="46" t="s">
        <v>138</v>
      </c>
      <c r="C71" s="19">
        <f>C70*8%</f>
        <v>3.3333333333333332E-4</v>
      </c>
      <c r="D71" s="16">
        <f t="shared" si="1"/>
        <v>0</v>
      </c>
    </row>
    <row r="72" spans="1:4" ht="15.75" customHeight="1" x14ac:dyDescent="0.25">
      <c r="A72" s="11" t="s">
        <v>8</v>
      </c>
      <c r="B72" s="46" t="s">
        <v>136</v>
      </c>
      <c r="C72" s="20">
        <f>((1+(2/12)+((1/3)*(1/12)))*(8%*40%*90%))</f>
        <v>3.44E-2</v>
      </c>
      <c r="D72" s="16">
        <f t="shared" si="1"/>
        <v>0</v>
      </c>
    </row>
    <row r="73" spans="1:4" x14ac:dyDescent="0.25">
      <c r="A73" s="11" t="s">
        <v>10</v>
      </c>
      <c r="B73" s="46" t="s">
        <v>51</v>
      </c>
      <c r="C73" s="22">
        <f>((7/30)/12)</f>
        <v>1.9444444444444445E-2</v>
      </c>
      <c r="D73" s="16">
        <f t="shared" si="1"/>
        <v>0</v>
      </c>
    </row>
    <row r="74" spans="1:4" x14ac:dyDescent="0.25">
      <c r="A74" s="11" t="s">
        <v>12</v>
      </c>
      <c r="B74" s="46" t="s">
        <v>125</v>
      </c>
      <c r="C74" s="71">
        <f>C44*C73</f>
        <v>6.5722222222222224E-3</v>
      </c>
      <c r="D74" s="16">
        <f t="shared" si="1"/>
        <v>0</v>
      </c>
    </row>
    <row r="75" spans="1:4" x14ac:dyDescent="0.25">
      <c r="A75" s="11" t="s">
        <v>14</v>
      </c>
      <c r="B75" s="46" t="s">
        <v>52</v>
      </c>
      <c r="C75" s="22">
        <f>C73*8%*40%</f>
        <v>6.2222222222222236E-4</v>
      </c>
      <c r="D75" s="16">
        <f t="shared" si="1"/>
        <v>0</v>
      </c>
    </row>
    <row r="76" spans="1:4" x14ac:dyDescent="0.25">
      <c r="A76" s="82" t="s">
        <v>23</v>
      </c>
      <c r="B76" s="83"/>
      <c r="C76" s="59">
        <f>SUM(C70:C75)</f>
        <v>6.5538888888888883E-2</v>
      </c>
      <c r="D76" s="60">
        <f>SUM(D70:D75)</f>
        <v>0</v>
      </c>
    </row>
    <row r="79" spans="1:4" ht="18.75" x14ac:dyDescent="0.25">
      <c r="A79" s="84" t="s">
        <v>53</v>
      </c>
      <c r="B79" s="84"/>
      <c r="C79" s="84"/>
      <c r="D79" s="84"/>
    </row>
    <row r="82" spans="1:8" x14ac:dyDescent="0.25">
      <c r="A82" s="85" t="s">
        <v>54</v>
      </c>
      <c r="B82" s="85"/>
      <c r="C82" s="85"/>
      <c r="D82" s="85"/>
    </row>
    <row r="83" spans="1:8" x14ac:dyDescent="0.25">
      <c r="A83" s="40"/>
    </row>
    <row r="84" spans="1:8" x14ac:dyDescent="0.25">
      <c r="A84" s="37" t="s">
        <v>55</v>
      </c>
      <c r="B84" s="37" t="s">
        <v>56</v>
      </c>
      <c r="C84" s="37" t="s">
        <v>28</v>
      </c>
      <c r="D84" s="37" t="s">
        <v>4</v>
      </c>
    </row>
    <row r="85" spans="1:8" x14ac:dyDescent="0.25">
      <c r="A85" s="11" t="s">
        <v>5</v>
      </c>
      <c r="B85" s="46" t="s">
        <v>57</v>
      </c>
      <c r="C85" s="23">
        <f>1/12</f>
        <v>8.3333333333333329E-2</v>
      </c>
      <c r="D85" s="16">
        <f t="shared" ref="D85:D91" si="2">C85*$D$19</f>
        <v>0</v>
      </c>
    </row>
    <row r="86" spans="1:8" x14ac:dyDescent="0.25">
      <c r="A86" s="24" t="s">
        <v>6</v>
      </c>
      <c r="B86" s="47" t="s">
        <v>126</v>
      </c>
      <c r="C86" s="25">
        <f>((3/30)/12)</f>
        <v>8.3333333333333332E-3</v>
      </c>
      <c r="D86" s="16">
        <f t="shared" si="2"/>
        <v>0</v>
      </c>
    </row>
    <row r="87" spans="1:8" x14ac:dyDescent="0.25">
      <c r="A87" s="11" t="s">
        <v>8</v>
      </c>
      <c r="B87" s="46" t="s">
        <v>127</v>
      </c>
      <c r="C87" s="25">
        <f>((1/30)/12)</f>
        <v>2.7777777777777779E-3</v>
      </c>
      <c r="D87" s="16">
        <f t="shared" si="2"/>
        <v>0</v>
      </c>
    </row>
    <row r="88" spans="1:8" x14ac:dyDescent="0.25">
      <c r="A88" s="11" t="s">
        <v>10</v>
      </c>
      <c r="B88" s="46" t="s">
        <v>128</v>
      </c>
      <c r="C88" s="25">
        <f>(5/30)*50%*10%*11.11%</f>
        <v>9.258333333333332E-4</v>
      </c>
      <c r="D88" s="16">
        <f t="shared" si="2"/>
        <v>0</v>
      </c>
      <c r="F88" s="27"/>
      <c r="G88" s="27"/>
      <c r="H88" s="27"/>
    </row>
    <row r="89" spans="1:8" x14ac:dyDescent="0.25">
      <c r="A89" s="11" t="s">
        <v>12</v>
      </c>
      <c r="B89" s="46" t="s">
        <v>129</v>
      </c>
      <c r="C89" s="25">
        <f>1%*(1/12)</f>
        <v>8.3333333333333328E-4</v>
      </c>
      <c r="D89" s="16">
        <f t="shared" si="2"/>
        <v>0</v>
      </c>
      <c r="F89" s="21"/>
      <c r="G89" s="21"/>
      <c r="H89" s="21"/>
    </row>
    <row r="90" spans="1:8" x14ac:dyDescent="0.25">
      <c r="A90" s="11" t="s">
        <v>14</v>
      </c>
      <c r="B90" s="46" t="s">
        <v>130</v>
      </c>
      <c r="C90" s="25">
        <f>50%*10%*11.11%*(6/12)</f>
        <v>2.7775E-3</v>
      </c>
      <c r="D90" s="16">
        <f t="shared" si="2"/>
        <v>0</v>
      </c>
    </row>
    <row r="91" spans="1:8" x14ac:dyDescent="0.25">
      <c r="A91" s="11" t="s">
        <v>16</v>
      </c>
      <c r="B91" s="46" t="s">
        <v>58</v>
      </c>
      <c r="C91" s="26"/>
      <c r="D91" s="16">
        <f t="shared" si="2"/>
        <v>0</v>
      </c>
    </row>
    <row r="92" spans="1:8" x14ac:dyDescent="0.25">
      <c r="A92" s="94" t="s">
        <v>40</v>
      </c>
      <c r="B92" s="94"/>
      <c r="C92" s="63">
        <f>SUM(C85:C91)</f>
        <v>9.8981111111111117E-2</v>
      </c>
      <c r="D92" s="60">
        <f>SUM(D85:D91)</f>
        <v>0</v>
      </c>
    </row>
    <row r="93" spans="1:8" ht="31.5" x14ac:dyDescent="0.25">
      <c r="A93" s="11" t="s">
        <v>18</v>
      </c>
      <c r="B93" s="46" t="s">
        <v>131</v>
      </c>
      <c r="C93" s="76">
        <f>(C92-C90)*(1/12+1/12+(1/12*1/3))</f>
        <v>1.870625771604938E-2</v>
      </c>
      <c r="D93" s="16">
        <f>C93*$D$19</f>
        <v>0</v>
      </c>
    </row>
    <row r="94" spans="1:8" x14ac:dyDescent="0.25">
      <c r="A94" s="94" t="s">
        <v>40</v>
      </c>
      <c r="B94" s="94"/>
      <c r="C94" s="63">
        <f>C92+C93</f>
        <v>0.11768736882716049</v>
      </c>
      <c r="D94" s="60">
        <f>D92+D93</f>
        <v>0</v>
      </c>
    </row>
    <row r="95" spans="1:8" x14ac:dyDescent="0.25">
      <c r="A95" s="11" t="s">
        <v>38</v>
      </c>
      <c r="B95" s="46" t="s">
        <v>135</v>
      </c>
      <c r="C95" s="75">
        <f>C44*C94</f>
        <v>3.9778330663580247E-2</v>
      </c>
      <c r="D95" s="16">
        <f>C95*$D$19</f>
        <v>0</v>
      </c>
    </row>
    <row r="96" spans="1:8" x14ac:dyDescent="0.25">
      <c r="A96" s="94" t="s">
        <v>40</v>
      </c>
      <c r="B96" s="94"/>
      <c r="C96" s="63">
        <f>C94+C95</f>
        <v>0.15746569949074074</v>
      </c>
      <c r="D96" s="60">
        <f>D94+D95</f>
        <v>0</v>
      </c>
      <c r="E96"/>
    </row>
    <row r="97" spans="1:8" x14ac:dyDescent="0.25">
      <c r="B97" s="41"/>
      <c r="C97" s="38"/>
    </row>
    <row r="98" spans="1:8" x14ac:dyDescent="0.25">
      <c r="A98" s="89" t="s">
        <v>59</v>
      </c>
      <c r="B98" s="89"/>
      <c r="C98" s="89"/>
      <c r="D98" s="89"/>
    </row>
    <row r="99" spans="1:8" x14ac:dyDescent="0.25">
      <c r="A99" s="40"/>
    </row>
    <row r="100" spans="1:8" x14ac:dyDescent="0.25">
      <c r="A100" s="37">
        <v>4</v>
      </c>
      <c r="B100" s="87" t="s">
        <v>60</v>
      </c>
      <c r="C100" s="87"/>
      <c r="D100" s="37" t="s">
        <v>4</v>
      </c>
      <c r="E100"/>
    </row>
    <row r="101" spans="1:8" x14ac:dyDescent="0.25">
      <c r="A101" s="11" t="s">
        <v>55</v>
      </c>
      <c r="B101" s="103" t="s">
        <v>56</v>
      </c>
      <c r="C101" s="104"/>
      <c r="D101" s="16">
        <f>D96</f>
        <v>0</v>
      </c>
      <c r="E101"/>
      <c r="F101"/>
      <c r="G101"/>
      <c r="H101"/>
    </row>
    <row r="102" spans="1:8" x14ac:dyDescent="0.25">
      <c r="A102" s="82" t="s">
        <v>23</v>
      </c>
      <c r="B102" s="86"/>
      <c r="C102" s="83"/>
      <c r="D102" s="60">
        <f>SUM(D101:D101)</f>
        <v>0</v>
      </c>
      <c r="E102"/>
    </row>
    <row r="103" spans="1:8" x14ac:dyDescent="0.25">
      <c r="D103"/>
      <c r="E103"/>
    </row>
    <row r="104" spans="1:8" x14ac:dyDescent="0.25">
      <c r="D104"/>
      <c r="E104"/>
    </row>
    <row r="105" spans="1:8" ht="18.75" x14ac:dyDescent="0.25">
      <c r="A105" s="84" t="s">
        <v>61</v>
      </c>
      <c r="B105" s="84"/>
      <c r="C105" s="84"/>
      <c r="D105" s="84"/>
      <c r="E105"/>
    </row>
    <row r="106" spans="1:8" x14ac:dyDescent="0.25">
      <c r="D106"/>
      <c r="E106"/>
    </row>
    <row r="107" spans="1:8" x14ac:dyDescent="0.25">
      <c r="A107" s="37">
        <v>5</v>
      </c>
      <c r="B107" s="87" t="s">
        <v>62</v>
      </c>
      <c r="C107" s="87"/>
      <c r="D107" s="37" t="s">
        <v>4</v>
      </c>
    </row>
    <row r="108" spans="1:8" x14ac:dyDescent="0.25">
      <c r="A108" s="11" t="s">
        <v>5</v>
      </c>
      <c r="B108" s="88" t="s">
        <v>63</v>
      </c>
      <c r="C108" s="88"/>
      <c r="D108" s="108"/>
    </row>
    <row r="109" spans="1:8" x14ac:dyDescent="0.25">
      <c r="A109" s="11" t="s">
        <v>6</v>
      </c>
      <c r="B109" s="88" t="s">
        <v>64</v>
      </c>
      <c r="C109" s="88"/>
      <c r="D109" s="13"/>
    </row>
    <row r="110" spans="1:8" x14ac:dyDescent="0.25">
      <c r="A110" s="11" t="s">
        <v>8</v>
      </c>
      <c r="B110" s="88" t="s">
        <v>65</v>
      </c>
      <c r="C110" s="88"/>
      <c r="D110" s="13"/>
    </row>
    <row r="111" spans="1:8" x14ac:dyDescent="0.25">
      <c r="A111" s="11" t="s">
        <v>10</v>
      </c>
      <c r="B111" s="88" t="s">
        <v>58</v>
      </c>
      <c r="C111" s="88"/>
      <c r="D111" s="13"/>
    </row>
    <row r="112" spans="1:8" x14ac:dyDescent="0.25">
      <c r="A112" s="94" t="s">
        <v>40</v>
      </c>
      <c r="B112" s="94"/>
      <c r="C112" s="94"/>
      <c r="D112" s="60">
        <f>SUM(D108:D111)</f>
        <v>0</v>
      </c>
      <c r="E112"/>
    </row>
    <row r="113" spans="1:5" x14ac:dyDescent="0.25">
      <c r="A113" s="31"/>
      <c r="B113" s="31"/>
      <c r="C113" s="32"/>
      <c r="E113"/>
    </row>
    <row r="114" spans="1:5" x14ac:dyDescent="0.25">
      <c r="A114" s="89" t="s">
        <v>66</v>
      </c>
      <c r="B114" s="89"/>
      <c r="C114" s="89"/>
      <c r="D114" s="49">
        <f>D19+D64+D76+D102+D112</f>
        <v>0</v>
      </c>
      <c r="E114"/>
    </row>
    <row r="115" spans="1:5" x14ac:dyDescent="0.25">
      <c r="A115" s="33"/>
      <c r="B115" s="33"/>
      <c r="C115" s="33"/>
      <c r="D115" s="12"/>
      <c r="E115"/>
    </row>
    <row r="116" spans="1:5" x14ac:dyDescent="0.25">
      <c r="E116"/>
    </row>
    <row r="117" spans="1:5" ht="18.75" x14ac:dyDescent="0.25">
      <c r="A117" s="84" t="s">
        <v>67</v>
      </c>
      <c r="B117" s="84"/>
      <c r="C117" s="84"/>
      <c r="D117" s="84"/>
      <c r="E117"/>
    </row>
    <row r="118" spans="1:5" x14ac:dyDescent="0.25">
      <c r="E118"/>
    </row>
    <row r="119" spans="1:5" x14ac:dyDescent="0.25">
      <c r="A119" s="37">
        <v>6</v>
      </c>
      <c r="B119" s="37" t="s">
        <v>68</v>
      </c>
      <c r="C119" s="37" t="s">
        <v>28</v>
      </c>
      <c r="D119" s="37" t="s">
        <v>4</v>
      </c>
      <c r="E119"/>
    </row>
    <row r="120" spans="1:5" x14ac:dyDescent="0.25">
      <c r="A120" s="11" t="s">
        <v>5</v>
      </c>
      <c r="B120" s="46" t="s">
        <v>99</v>
      </c>
      <c r="C120" s="74">
        <v>0.05</v>
      </c>
      <c r="D120" s="16">
        <f t="shared" ref="D120" si="3">C120*$D$114</f>
        <v>0</v>
      </c>
      <c r="E120"/>
    </row>
    <row r="121" spans="1:5" x14ac:dyDescent="0.25">
      <c r="A121"/>
      <c r="B121"/>
      <c r="C121"/>
      <c r="D121"/>
      <c r="E121"/>
    </row>
    <row r="122" spans="1:5" x14ac:dyDescent="0.25">
      <c r="A122" s="89" t="s">
        <v>97</v>
      </c>
      <c r="B122" s="89"/>
      <c r="C122" s="89"/>
      <c r="D122" s="49">
        <f>D114+D120</f>
        <v>0</v>
      </c>
      <c r="E122"/>
    </row>
    <row r="123" spans="1:5" x14ac:dyDescent="0.25">
      <c r="A123"/>
      <c r="B123"/>
      <c r="C123"/>
      <c r="D123"/>
      <c r="E123"/>
    </row>
    <row r="124" spans="1:5" x14ac:dyDescent="0.25">
      <c r="A124" s="11" t="s">
        <v>6</v>
      </c>
      <c r="B124" s="46" t="s">
        <v>98</v>
      </c>
      <c r="C124" s="74">
        <v>0.1</v>
      </c>
      <c r="D124" s="16">
        <f>C124*$D$122</f>
        <v>0</v>
      </c>
      <c r="E124" s="42"/>
    </row>
    <row r="125" spans="1:5" x14ac:dyDescent="0.25">
      <c r="A125" s="99" t="s">
        <v>69</v>
      </c>
      <c r="B125" s="100"/>
      <c r="C125" s="50"/>
      <c r="D125" s="51">
        <f>D122+D124</f>
        <v>0</v>
      </c>
      <c r="E125"/>
    </row>
    <row r="126" spans="1:5" x14ac:dyDescent="0.25">
      <c r="A126" s="31"/>
      <c r="B126" s="27"/>
      <c r="C126" s="28"/>
      <c r="D126" s="32"/>
      <c r="E126"/>
    </row>
    <row r="127" spans="1:5" x14ac:dyDescent="0.25">
      <c r="A127" s="11"/>
      <c r="B127" s="101" t="s">
        <v>70</v>
      </c>
      <c r="C127" s="102"/>
      <c r="D127" s="51">
        <f>D125</f>
        <v>0</v>
      </c>
      <c r="E127"/>
    </row>
    <row r="128" spans="1:5" x14ac:dyDescent="0.25">
      <c r="A128" s="11"/>
      <c r="B128" s="46" t="s">
        <v>71</v>
      </c>
      <c r="C128" s="17">
        <f>100%-C131</f>
        <v>0.85749999999999993</v>
      </c>
      <c r="D128" s="34"/>
      <c r="E128"/>
    </row>
    <row r="129" spans="1:5" x14ac:dyDescent="0.25">
      <c r="A129" s="11"/>
      <c r="B129" s="103" t="s">
        <v>72</v>
      </c>
      <c r="C129" s="104"/>
      <c r="D129" s="35">
        <f>D127/C128</f>
        <v>0</v>
      </c>
      <c r="E129" s="42"/>
    </row>
    <row r="130" spans="1:5" x14ac:dyDescent="0.25">
      <c r="A130" s="31"/>
      <c r="B130" s="27"/>
      <c r="C130" s="28"/>
      <c r="D130" s="43"/>
      <c r="E130" s="42"/>
    </row>
    <row r="131" spans="1:5" x14ac:dyDescent="0.25">
      <c r="A131" s="11" t="s">
        <v>8</v>
      </c>
      <c r="B131" s="52" t="s">
        <v>73</v>
      </c>
      <c r="C131" s="53">
        <f>C132+C133+C134</f>
        <v>0.14250000000000002</v>
      </c>
      <c r="D131" s="54">
        <f>D132+D133+D134</f>
        <v>0</v>
      </c>
      <c r="E131"/>
    </row>
    <row r="132" spans="1:5" x14ac:dyDescent="0.25">
      <c r="A132" s="11"/>
      <c r="B132" s="46" t="s">
        <v>74</v>
      </c>
      <c r="C132" s="65">
        <v>9.2499999999999999E-2</v>
      </c>
      <c r="D132" s="16">
        <f>C132*D129</f>
        <v>0</v>
      </c>
      <c r="E132"/>
    </row>
    <row r="133" spans="1:5" x14ac:dyDescent="0.25">
      <c r="A133" s="11"/>
      <c r="B133" s="46" t="s">
        <v>75</v>
      </c>
      <c r="C133" s="29"/>
      <c r="D133" s="16">
        <f>C133*D129</f>
        <v>0</v>
      </c>
      <c r="E133"/>
    </row>
    <row r="134" spans="1:5" x14ac:dyDescent="0.25">
      <c r="A134" s="11"/>
      <c r="B134" s="46" t="s">
        <v>76</v>
      </c>
      <c r="C134" s="65">
        <v>0.05</v>
      </c>
      <c r="D134" s="16">
        <f>C134*D129</f>
        <v>0</v>
      </c>
      <c r="E134"/>
    </row>
    <row r="135" spans="1:5" x14ac:dyDescent="0.25">
      <c r="A135" s="99" t="s">
        <v>110</v>
      </c>
      <c r="B135" s="100"/>
      <c r="C135" s="55">
        <v>1</v>
      </c>
      <c r="D135" s="51">
        <f>D127+D131</f>
        <v>0</v>
      </c>
      <c r="E135" s="42"/>
    </row>
    <row r="136" spans="1:5" x14ac:dyDescent="0.25">
      <c r="E136"/>
    </row>
    <row r="138" spans="1:5" ht="18.75" x14ac:dyDescent="0.25">
      <c r="A138" s="98" t="s">
        <v>77</v>
      </c>
      <c r="B138" s="98"/>
      <c r="C138" s="98"/>
      <c r="D138" s="98"/>
    </row>
    <row r="140" spans="1:5" x14ac:dyDescent="0.25">
      <c r="A140" s="87" t="s">
        <v>78</v>
      </c>
      <c r="B140" s="87"/>
      <c r="C140" s="87"/>
      <c r="D140" s="37" t="s">
        <v>4</v>
      </c>
    </row>
    <row r="141" spans="1:5" x14ac:dyDescent="0.25">
      <c r="A141" s="11" t="s">
        <v>5</v>
      </c>
      <c r="B141" s="88" t="s">
        <v>2</v>
      </c>
      <c r="C141" s="88"/>
      <c r="D141" s="30">
        <f>D19</f>
        <v>0</v>
      </c>
    </row>
    <row r="142" spans="1:5" x14ac:dyDescent="0.25">
      <c r="A142" s="11" t="s">
        <v>6</v>
      </c>
      <c r="B142" s="88" t="s">
        <v>24</v>
      </c>
      <c r="C142" s="88"/>
      <c r="D142" s="30">
        <f>D64</f>
        <v>0</v>
      </c>
    </row>
    <row r="143" spans="1:5" x14ac:dyDescent="0.25">
      <c r="A143" s="11" t="s">
        <v>8</v>
      </c>
      <c r="B143" s="88" t="s">
        <v>49</v>
      </c>
      <c r="C143" s="88"/>
      <c r="D143" s="30">
        <f>D76</f>
        <v>0</v>
      </c>
      <c r="E143" s="12"/>
    </row>
    <row r="144" spans="1:5" x14ac:dyDescent="0.25">
      <c r="A144" s="11" t="s">
        <v>10</v>
      </c>
      <c r="B144" s="88" t="s">
        <v>53</v>
      </c>
      <c r="C144" s="88"/>
      <c r="D144" s="30">
        <f>D102</f>
        <v>0</v>
      </c>
      <c r="E144" s="12"/>
    </row>
    <row r="145" spans="1:5" x14ac:dyDescent="0.25">
      <c r="A145" s="11" t="s">
        <v>12</v>
      </c>
      <c r="B145" s="88" t="s">
        <v>61</v>
      </c>
      <c r="C145" s="88"/>
      <c r="D145" s="30">
        <f>D112</f>
        <v>0</v>
      </c>
    </row>
    <row r="146" spans="1:5" x14ac:dyDescent="0.25">
      <c r="A146" s="97" t="s">
        <v>79</v>
      </c>
      <c r="B146" s="97"/>
      <c r="C146" s="97"/>
      <c r="D146" s="56">
        <f>SUM(D141:D145)</f>
        <v>0</v>
      </c>
      <c r="E146" s="12"/>
    </row>
    <row r="147" spans="1:5" x14ac:dyDescent="0.25">
      <c r="A147" s="11" t="s">
        <v>14</v>
      </c>
      <c r="B147" s="88" t="s">
        <v>80</v>
      </c>
      <c r="C147" s="88"/>
      <c r="D147" s="30">
        <f>D120+D124+D131</f>
        <v>0</v>
      </c>
      <c r="E147" s="12"/>
    </row>
    <row r="148" spans="1:5" x14ac:dyDescent="0.25">
      <c r="A148" s="97" t="s">
        <v>81</v>
      </c>
      <c r="B148" s="97"/>
      <c r="C148" s="97"/>
      <c r="D148" s="56">
        <f>SUM(D146+D147)</f>
        <v>0</v>
      </c>
      <c r="E148" s="12"/>
    </row>
    <row r="149" spans="1:5" x14ac:dyDescent="0.25">
      <c r="B149" s="41" t="s">
        <v>116</v>
      </c>
      <c r="C149" s="39">
        <v>6</v>
      </c>
      <c r="D149" s="57">
        <f>D148*C149</f>
        <v>0</v>
      </c>
    </row>
    <row r="150" spans="1:5" x14ac:dyDescent="0.25">
      <c r="B150" s="41" t="s">
        <v>117</v>
      </c>
      <c r="D150" s="12">
        <f>D149*12</f>
        <v>0</v>
      </c>
    </row>
    <row r="151" spans="1:5" x14ac:dyDescent="0.25">
      <c r="A151" s="107" t="s">
        <v>100</v>
      </c>
      <c r="B151" s="107"/>
      <c r="C151" s="107"/>
      <c r="D151" s="107"/>
    </row>
    <row r="152" spans="1:5" x14ac:dyDescent="0.25">
      <c r="A152" s="1" t="s">
        <v>101</v>
      </c>
      <c r="B152" s="1" t="s">
        <v>102</v>
      </c>
      <c r="C152" s="2" t="s">
        <v>103</v>
      </c>
      <c r="D152" s="3" t="s">
        <v>104</v>
      </c>
    </row>
    <row r="153" spans="1:5" x14ac:dyDescent="0.25">
      <c r="A153" s="4">
        <v>1</v>
      </c>
      <c r="B153" s="5" t="s">
        <v>105</v>
      </c>
      <c r="C153" s="6">
        <f>C27</f>
        <v>8.3333333333333329E-2</v>
      </c>
      <c r="D153" s="7">
        <f t="shared" ref="D153:D159" si="4">C153*$D$19</f>
        <v>0</v>
      </c>
    </row>
    <row r="154" spans="1:5" x14ac:dyDescent="0.25">
      <c r="A154" s="4">
        <v>2</v>
      </c>
      <c r="B154" s="5" t="s">
        <v>106</v>
      </c>
      <c r="C154" s="6">
        <f>C28</f>
        <v>2.7777777777777776E-2</v>
      </c>
      <c r="D154" s="7">
        <f t="shared" si="4"/>
        <v>0</v>
      </c>
    </row>
    <row r="155" spans="1:5" x14ac:dyDescent="0.25">
      <c r="A155" s="4">
        <v>3</v>
      </c>
      <c r="B155" s="5" t="s">
        <v>107</v>
      </c>
      <c r="C155" s="6">
        <f>C85</f>
        <v>8.3333333333333329E-2</v>
      </c>
      <c r="D155" s="7">
        <f t="shared" si="4"/>
        <v>0</v>
      </c>
    </row>
    <row r="156" spans="1:5" x14ac:dyDescent="0.25">
      <c r="A156" s="106" t="s">
        <v>69</v>
      </c>
      <c r="B156" s="106"/>
      <c r="C156" s="36">
        <f>SUM(C153:C155)</f>
        <v>0.19444444444444442</v>
      </c>
      <c r="D156" s="8">
        <f t="shared" si="4"/>
        <v>0</v>
      </c>
    </row>
    <row r="157" spans="1:5" x14ac:dyDescent="0.25">
      <c r="A157" s="4">
        <v>3</v>
      </c>
      <c r="B157" s="48" t="s">
        <v>108</v>
      </c>
      <c r="C157" s="9">
        <f>C72+C75</f>
        <v>3.5022222222222225E-2</v>
      </c>
      <c r="D157" s="7">
        <f t="shared" si="4"/>
        <v>0</v>
      </c>
    </row>
    <row r="158" spans="1:5" x14ac:dyDescent="0.25">
      <c r="A158" s="4">
        <v>4</v>
      </c>
      <c r="B158" s="48" t="s">
        <v>109</v>
      </c>
      <c r="C158" s="9">
        <f>C156*C44</f>
        <v>6.5722222222222224E-2</v>
      </c>
      <c r="D158" s="7">
        <f t="shared" si="4"/>
        <v>0</v>
      </c>
    </row>
    <row r="159" spans="1:5" x14ac:dyDescent="0.25">
      <c r="A159" s="106" t="s">
        <v>23</v>
      </c>
      <c r="B159" s="106"/>
      <c r="C159" s="36">
        <f>SUM(C156:C158)</f>
        <v>0.29518888888888889</v>
      </c>
      <c r="D159" s="8">
        <f t="shared" si="4"/>
        <v>0</v>
      </c>
    </row>
    <row r="160" spans="1:5" x14ac:dyDescent="0.25">
      <c r="A160" s="105" t="s">
        <v>123</v>
      </c>
      <c r="B160" s="105"/>
      <c r="C160" s="72"/>
      <c r="D160" s="73"/>
    </row>
    <row r="161" spans="1:5" x14ac:dyDescent="0.25">
      <c r="A161" s="78"/>
      <c r="B161" s="79" t="s">
        <v>124</v>
      </c>
      <c r="C161" s="72"/>
      <c r="D161" s="73"/>
    </row>
    <row r="162" spans="1:5" x14ac:dyDescent="0.25">
      <c r="A162" s="80"/>
      <c r="B162" s="79" t="s">
        <v>140</v>
      </c>
      <c r="C162" s="72"/>
      <c r="D162" s="73"/>
    </row>
    <row r="163" spans="1:5" x14ac:dyDescent="0.25">
      <c r="A163" s="81"/>
      <c r="B163" s="79" t="s">
        <v>139</v>
      </c>
      <c r="C163" s="72"/>
      <c r="D163" s="73"/>
    </row>
    <row r="164" spans="1:5" x14ac:dyDescent="0.25">
      <c r="A164" s="77" t="s">
        <v>82</v>
      </c>
      <c r="B164" s="44"/>
    </row>
    <row r="166" spans="1:5" x14ac:dyDescent="0.25">
      <c r="A166" s="96" t="s">
        <v>83</v>
      </c>
      <c r="B166" s="96"/>
      <c r="C166" s="96"/>
      <c r="D166" s="96"/>
      <c r="E166" s="27"/>
    </row>
    <row r="167" spans="1:5" x14ac:dyDescent="0.25">
      <c r="A167" s="96" t="s">
        <v>84</v>
      </c>
      <c r="B167" s="96"/>
      <c r="C167" s="96"/>
      <c r="D167" s="96"/>
      <c r="E167" s="27"/>
    </row>
    <row r="168" spans="1:5" x14ac:dyDescent="0.25">
      <c r="A168" s="96" t="s">
        <v>85</v>
      </c>
      <c r="B168" s="96"/>
      <c r="C168" s="96"/>
      <c r="D168" s="96"/>
      <c r="E168" s="27"/>
    </row>
    <row r="169" spans="1:5" ht="33" customHeight="1" x14ac:dyDescent="0.25">
      <c r="A169" s="96" t="s">
        <v>86</v>
      </c>
      <c r="B169" s="96"/>
      <c r="C169" s="96"/>
      <c r="D169" s="96"/>
      <c r="E169" s="27"/>
    </row>
    <row r="170" spans="1:5" ht="33" customHeight="1" x14ac:dyDescent="0.25">
      <c r="A170" s="96" t="s">
        <v>87</v>
      </c>
      <c r="B170" s="96"/>
      <c r="C170" s="96"/>
      <c r="D170" s="96"/>
      <c r="E170" s="27"/>
    </row>
    <row r="171" spans="1:5" x14ac:dyDescent="0.25">
      <c r="A171" s="96" t="s">
        <v>88</v>
      </c>
      <c r="B171" s="96"/>
      <c r="C171" s="96"/>
      <c r="D171" s="96"/>
      <c r="E171" s="27"/>
    </row>
    <row r="172" spans="1:5" ht="33" customHeight="1" x14ac:dyDescent="0.25">
      <c r="A172" s="96" t="s">
        <v>89</v>
      </c>
      <c r="B172" s="96"/>
      <c r="C172" s="96"/>
      <c r="D172" s="96"/>
      <c r="E172" s="27"/>
    </row>
    <row r="173" spans="1:5" ht="33" customHeight="1" x14ac:dyDescent="0.25">
      <c r="A173" s="96" t="s">
        <v>90</v>
      </c>
      <c r="B173" s="96"/>
      <c r="C173" s="96"/>
      <c r="D173" s="96"/>
      <c r="E173" s="27"/>
    </row>
    <row r="174" spans="1:5" x14ac:dyDescent="0.25">
      <c r="A174" s="96" t="s">
        <v>91</v>
      </c>
      <c r="B174" s="96"/>
      <c r="C174" s="96"/>
      <c r="D174" s="96"/>
      <c r="E174" s="27"/>
    </row>
    <row r="175" spans="1:5" ht="33" customHeight="1" x14ac:dyDescent="0.25">
      <c r="A175" s="96" t="s">
        <v>92</v>
      </c>
      <c r="B175" s="96"/>
      <c r="C175" s="96"/>
      <c r="D175" s="96"/>
      <c r="E175" s="27"/>
    </row>
    <row r="176" spans="1:5" ht="33" customHeight="1" x14ac:dyDescent="0.25">
      <c r="A176" s="96" t="s">
        <v>93</v>
      </c>
      <c r="B176" s="96"/>
      <c r="C176" s="96"/>
      <c r="D176" s="96"/>
      <c r="E176" s="45"/>
    </row>
    <row r="177" spans="1:5" ht="33" customHeight="1" x14ac:dyDescent="0.25">
      <c r="A177" s="96" t="s">
        <v>94</v>
      </c>
      <c r="B177" s="96"/>
      <c r="C177" s="96"/>
      <c r="D177" s="96"/>
      <c r="E177" s="45"/>
    </row>
    <row r="178" spans="1:5" ht="33" customHeight="1" x14ac:dyDescent="0.25">
      <c r="A178" s="96" t="s">
        <v>95</v>
      </c>
      <c r="B178" s="96"/>
      <c r="C178" s="96"/>
      <c r="D178" s="96"/>
      <c r="E178" s="45"/>
    </row>
    <row r="179" spans="1:5" ht="16.5" customHeight="1" x14ac:dyDescent="0.25">
      <c r="A179" s="96" t="s">
        <v>134</v>
      </c>
      <c r="B179" s="96"/>
      <c r="C179" s="96"/>
      <c r="D179" s="96"/>
      <c r="E179" s="45"/>
    </row>
    <row r="180" spans="1:5" ht="20.25" customHeight="1" x14ac:dyDescent="0.25">
      <c r="A180" s="96" t="s">
        <v>133</v>
      </c>
      <c r="B180" s="96"/>
      <c r="C180" s="96"/>
      <c r="D180" s="96"/>
      <c r="E180" s="45"/>
    </row>
    <row r="181" spans="1:5" ht="198.75" customHeight="1" x14ac:dyDescent="0.25">
      <c r="A181" s="96" t="s">
        <v>132</v>
      </c>
      <c r="B181" s="96"/>
      <c r="C181" s="96"/>
      <c r="D181" s="96"/>
      <c r="E181" s="45"/>
    </row>
    <row r="182" spans="1:5" ht="15.75" customHeight="1" x14ac:dyDescent="0.25">
      <c r="A182" s="21"/>
      <c r="B182" s="21"/>
      <c r="C182" s="21"/>
      <c r="D182" s="21"/>
      <c r="E182" s="45"/>
    </row>
    <row r="183" spans="1:5" ht="15.75" customHeight="1" x14ac:dyDescent="0.25">
      <c r="A183"/>
      <c r="B183"/>
      <c r="C183"/>
    </row>
    <row r="184" spans="1:5" ht="15.75" customHeight="1" x14ac:dyDescent="0.25">
      <c r="A184"/>
      <c r="B184"/>
      <c r="C184"/>
    </row>
    <row r="185" spans="1:5" ht="15.75" customHeight="1" x14ac:dyDescent="0.25">
      <c r="A185"/>
      <c r="B185"/>
      <c r="C185"/>
      <c r="D185"/>
      <c r="E185"/>
    </row>
    <row r="186" spans="1:5" x14ac:dyDescent="0.25">
      <c r="A186"/>
      <c r="B186"/>
      <c r="C186"/>
      <c r="D186"/>
      <c r="E186"/>
    </row>
    <row r="187" spans="1:5" x14ac:dyDescent="0.25">
      <c r="A187"/>
      <c r="B187"/>
      <c r="C187"/>
      <c r="D187"/>
      <c r="E187"/>
    </row>
    <row r="188" spans="1:5" x14ac:dyDescent="0.25">
      <c r="A188"/>
      <c r="B188"/>
      <c r="C188"/>
      <c r="D188"/>
      <c r="E188"/>
    </row>
    <row r="189" spans="1:5" x14ac:dyDescent="0.25">
      <c r="A189"/>
      <c r="B189"/>
      <c r="C189"/>
      <c r="D189"/>
      <c r="E189"/>
    </row>
    <row r="190" spans="1:5" x14ac:dyDescent="0.25">
      <c r="A190"/>
      <c r="B190"/>
      <c r="C190"/>
      <c r="D190"/>
      <c r="E190"/>
    </row>
  </sheetData>
  <mergeCells count="92">
    <mergeCell ref="A168:D168"/>
    <mergeCell ref="A169:D169"/>
    <mergeCell ref="A98:D98"/>
    <mergeCell ref="A114:C114"/>
    <mergeCell ref="A135:B135"/>
    <mergeCell ref="A122:C122"/>
    <mergeCell ref="A105:D105"/>
    <mergeCell ref="B141:C141"/>
    <mergeCell ref="B100:C100"/>
    <mergeCell ref="B101:C101"/>
    <mergeCell ref="A146:C146"/>
    <mergeCell ref="A156:B156"/>
    <mergeCell ref="A159:B159"/>
    <mergeCell ref="A151:D151"/>
    <mergeCell ref="B147:C147"/>
    <mergeCell ref="A148:C148"/>
    <mergeCell ref="A166:D166"/>
    <mergeCell ref="A167:D167"/>
    <mergeCell ref="A102:C102"/>
    <mergeCell ref="B142:C142"/>
    <mergeCell ref="B143:C143"/>
    <mergeCell ref="B144:C144"/>
    <mergeCell ref="B145:C145"/>
    <mergeCell ref="A140:C140"/>
    <mergeCell ref="A138:D138"/>
    <mergeCell ref="B107:C107"/>
    <mergeCell ref="A125:B125"/>
    <mergeCell ref="B127:C127"/>
    <mergeCell ref="B129:C129"/>
    <mergeCell ref="A160:B160"/>
    <mergeCell ref="A177:D177"/>
    <mergeCell ref="A181:D181"/>
    <mergeCell ref="A176:D176"/>
    <mergeCell ref="A170:D170"/>
    <mergeCell ref="A171:D171"/>
    <mergeCell ref="A172:D172"/>
    <mergeCell ref="A175:D175"/>
    <mergeCell ref="A173:D173"/>
    <mergeCell ref="A174:D174"/>
    <mergeCell ref="A178:D178"/>
    <mergeCell ref="A180:D180"/>
    <mergeCell ref="A179:D179"/>
    <mergeCell ref="A92:B92"/>
    <mergeCell ref="A94:B94"/>
    <mergeCell ref="A96:B96"/>
    <mergeCell ref="A117:D117"/>
    <mergeCell ref="B108:C108"/>
    <mergeCell ref="B109:C109"/>
    <mergeCell ref="B110:C110"/>
    <mergeCell ref="B111:C111"/>
    <mergeCell ref="A112:C112"/>
    <mergeCell ref="A1:D1"/>
    <mergeCell ref="A2:D2"/>
    <mergeCell ref="A3:D3"/>
    <mergeCell ref="A29:B29"/>
    <mergeCell ref="A32:D32"/>
    <mergeCell ref="B17:C17"/>
    <mergeCell ref="B18:C18"/>
    <mergeCell ref="A19:C19"/>
    <mergeCell ref="A16:C16"/>
    <mergeCell ref="A5:D5"/>
    <mergeCell ref="B12:C12"/>
    <mergeCell ref="B13:C13"/>
    <mergeCell ref="B14:C14"/>
    <mergeCell ref="B15:C15"/>
    <mergeCell ref="B7:C7"/>
    <mergeCell ref="B8:C8"/>
    <mergeCell ref="B9:C9"/>
    <mergeCell ref="B10:C10"/>
    <mergeCell ref="B11:C11"/>
    <mergeCell ref="A22:D22"/>
    <mergeCell ref="A24:D24"/>
    <mergeCell ref="A44:B44"/>
    <mergeCell ref="B60:C60"/>
    <mergeCell ref="B61:C61"/>
    <mergeCell ref="B62:C62"/>
    <mergeCell ref="B63:C63"/>
    <mergeCell ref="A47:D47"/>
    <mergeCell ref="A58:D58"/>
    <mergeCell ref="B52:C52"/>
    <mergeCell ref="B53:C53"/>
    <mergeCell ref="B54:C54"/>
    <mergeCell ref="B55:C55"/>
    <mergeCell ref="A56:C56"/>
    <mergeCell ref="B49:C49"/>
    <mergeCell ref="B50:C50"/>
    <mergeCell ref="B51:C51"/>
    <mergeCell ref="A76:B76"/>
    <mergeCell ref="A79:D79"/>
    <mergeCell ref="A82:D82"/>
    <mergeCell ref="A67:D67"/>
    <mergeCell ref="A64:C64"/>
  </mergeCells>
  <pageMargins left="0.511811024" right="0.511811024" top="0.78740157499999996" bottom="0.78740157499999996" header="0.31496062000000002" footer="0.31496062000000002"/>
  <pageSetup paperSize="9" scale="69" fitToHeight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MOTORISTA</vt:lpstr>
      <vt:lpstr>MOTORISTA!Area_de_impressao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44422466453</dc:creator>
  <cp:lastModifiedBy>Vanessa de Sousa Menezes Ubarana</cp:lastModifiedBy>
  <cp:lastPrinted>2026-04-16T15:58:50Z</cp:lastPrinted>
  <dcterms:created xsi:type="dcterms:W3CDTF">2022-07-29T16:00:42Z</dcterms:created>
  <dcterms:modified xsi:type="dcterms:W3CDTF">2026-04-30T11:11:40Z</dcterms:modified>
</cp:coreProperties>
</file>